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docProps/core.xml" ContentType="application/vnd.openxmlformats-package.core-properties+xml"/>
  <Override PartName="/docProps/app.xml" ContentType="application/vnd.openxmlformats-officedocument.extended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3"/>
    <sheet name="Orli7,17-e - Oprava bytu ..." sheetId="2" state="visible" r:id="rId4"/>
  </sheets>
  <definedNames>
    <definedName function="false" hidden="false" localSheetId="1" name="_xlnm.Print_Area" vbProcedure="false">'Orli7,17-e - Oprava bytu ...'!$C$4:$J$76,'Orli7,17-e - Oprava bytu ...'!$C$82:$J$120,'Orli7,17-e - Oprava bytu ...'!$C$126:$K$412</definedName>
    <definedName function="false" hidden="false" localSheetId="1" name="_xlnm.Print_Titles" vbProcedure="false">'Orli7,17-e - Oprava bytu ...'!$136:$136</definedName>
    <definedName function="false" hidden="true" localSheetId="1" name="_xlnm._FilterDatabase" vbProcedure="false">'Orli7,17-e - Oprava bytu ...'!$C$136:$K$412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<sst xmlns="http://schemas.openxmlformats.org/spreadsheetml/2006/main" count="3411" uniqueCount="920">
  <si>
    <t xml:space="preserve">Export Komplet</t>
  </si>
  <si>
    <t xml:space="preserve">2.0</t>
  </si>
  <si>
    <t xml:space="preserve">False</t>
  </si>
  <si>
    <t xml:space="preserve">{11ff3d33-2068-4ed9-9d9c-6a15b7ce8be0}</t>
  </si>
  <si>
    <t xml:space="preserve">&gt;&gt;  skryté sloupce  &lt;&lt;</t>
  </si>
  <si>
    <t xml:space="preserve">0,01</t>
  </si>
  <si>
    <t xml:space="preserve">21</t>
  </si>
  <si>
    <t xml:space="preserve">12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</si>
  <si>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</si>
  <si>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</si>
  <si>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</si>
  <si>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</si>
  <si>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</si>
  <si>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Orli7,17-e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</si>
  <si>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</si>
  <si>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</si>
  <si>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bytu č.17, Orlí 7</t>
  </si>
  <si>
    <t xml:space="preserve">KSO:</t>
  </si>
  <si>
    <t xml:space="preserve">CC-CZ:</t>
  </si>
  <si>
    <t xml:space="preserve">Místo:</t>
  </si>
  <si>
    <t xml:space="preserve">Orlí 7,Brno</t>
  </si>
  <si>
    <t xml:space="preserve">Datum:</t>
  </si>
  <si>
    <t xml:space="preserve">22. 4. 2024</t>
  </si>
  <si>
    <t xml:space="preserve">Zadavatel:</t>
  </si>
  <si>
    <t xml:space="preserve">IČ:</t>
  </si>
  <si>
    <t xml:space="preserve">MmBrna,OSM, Husova 3, 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</si>
  <si>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</si>
  <si>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</si>
  <si>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</si>
  <si>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</si>
  <si>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</si>
  <si>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</si>
  <si>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</si>
  <si>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</si>
  <si>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</si>
  <si>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</si>
  <si>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</si>
  <si>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</si>
  <si>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</si>
  <si>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</si>
  <si>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</si>
  <si>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</si>
  <si>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</si>
  <si>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</si>
  <si>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</si>
  <si>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</si>
  <si>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</si>
  <si>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</si>
  <si>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</si>
  <si>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</si>
  <si>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</si>
  <si>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</si>
  <si>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</si>
  <si>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</si>
  <si>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</si>
  <si>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</si>
  <si>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</si>
  <si>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</si>
  <si>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</si>
  <si>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</si>
  <si>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</si>
  <si>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</si>
  <si>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</si>
  <si>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</si>
  <si>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</si>
  <si>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</si>
  <si>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</si>
  <si>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</si>
  <si>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</si>
  <si>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</si>
  <si>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</si>
  <si>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</si>
  <si>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</si>
  <si>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</si>
  <si>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</si>
  <si>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</si>
  <si>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</si>
  <si>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</si>
  <si>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</si>
  <si>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</si>
  <si>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</si>
  <si>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</si>
  <si>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</si>
  <si>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</si>
  <si>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</si>
  <si>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</si>
  <si>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</si>
  <si>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</si>
  <si>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</si>
  <si>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</si>
  <si>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</si>
  <si>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</si>
  <si>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</si>
  <si>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</si>
  <si>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</si>
  <si>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</si>
  <si>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</si>
  <si>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731 - Ústřední vytápění - kotelny</t>
  </si>
  <si>
    <t xml:space="preserve">    734 - Ústřední vytápění - armatury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</si>
  <si>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</si>
  <si>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</si>
  <si>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</si>
  <si>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</si>
  <si>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</si>
  <si>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</si>
  <si>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</si>
  <si>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</si>
  <si>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</si>
  <si>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</si>
  <si>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</si>
  <si>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</si>
  <si>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</si>
  <si>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</si>
  <si>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</si>
  <si>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</si>
  <si>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</si>
  <si>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</si>
  <si>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</si>
  <si>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</si>
  <si>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</si>
  <si>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</si>
  <si>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</si>
  <si>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</si>
  <si>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</si>
  <si>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</si>
  <si>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</si>
  <si>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</si>
  <si>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</si>
  <si>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3</t>
  </si>
  <si>
    <t xml:space="preserve">Svislé a kompletní konstrukce</t>
  </si>
  <si>
    <t xml:space="preserve">K</t>
  </si>
  <si>
    <t xml:space="preserve">342272225.R</t>
  </si>
  <si>
    <t xml:space="preserve">Dozdívka z tvárnic Ytong Klasik 100 na tenkovrstvou maltu tl 100 mm-kuchyn</t>
  </si>
  <si>
    <t xml:space="preserve">m2</t>
  </si>
  <si>
    <t xml:space="preserve">4</t>
  </si>
  <si>
    <t xml:space="preserve">2</t>
  </si>
  <si>
    <t xml:space="preserve">95318731</t>
  </si>
  <si>
    <t xml:space="preserve">VV</t>
  </si>
  <si>
    <t xml:space="preserve">2,8*1,4</t>
  </si>
  <si>
    <t xml:space="preserve">342291121</t>
  </si>
  <si>
    <t xml:space="preserve">Ukotvení příček k cihelným konstrukcím plochými kotvami</t>
  </si>
  <si>
    <t xml:space="preserve">m</t>
  </si>
  <si>
    <t xml:space="preserve">CS ÚRS 2024 01</t>
  </si>
  <si>
    <t xml:space="preserve">-1096626920</t>
  </si>
  <si>
    <t xml:space="preserve">1,4*2</t>
  </si>
  <si>
    <t xml:space="preserve">346244353</t>
  </si>
  <si>
    <t xml:space="preserve">Obezdívka koupelnových van ploch rovných tl 75 mm z pórobetonových přesných tvárnic</t>
  </si>
  <si>
    <t xml:space="preserve">1406805415</t>
  </si>
  <si>
    <t xml:space="preserve">(1,8+0,75)*0,5</t>
  </si>
  <si>
    <t xml:space="preserve">6</t>
  </si>
  <si>
    <t xml:space="preserve">Úpravy povrchů, podlahy a osazování výplní</t>
  </si>
  <si>
    <t xml:space="preserve">611325421</t>
  </si>
  <si>
    <t xml:space="preserve">Oprava vnitřní vápenocementové štukové omítky stropů v rozsahu plochy do 5 %</t>
  </si>
  <si>
    <t xml:space="preserve">1053381305</t>
  </si>
  <si>
    <t xml:space="preserve">10,5+9,1+0,9+25,75+29,6+1,0</t>
  </si>
  <si>
    <t xml:space="preserve">5</t>
  </si>
  <si>
    <t xml:space="preserve">612131121</t>
  </si>
  <si>
    <t xml:space="preserve">Penetrační disperzní nátěr vnitřních stěn nanášený ručně</t>
  </si>
  <si>
    <t xml:space="preserve">-1598379747</t>
  </si>
  <si>
    <t xml:space="preserve">"dozdívka"3,92</t>
  </si>
  <si>
    <t xml:space="preserve">"vana"1,275</t>
  </si>
  <si>
    <t xml:space="preserve">"obklady+zatečení"24,998</t>
  </si>
  <si>
    <t xml:space="preserve">Součet</t>
  </si>
  <si>
    <t xml:space="preserve">612135101</t>
  </si>
  <si>
    <t xml:space="preserve">Hrubá výplň rýh ve stěnách maltou jakékoli šířky rýhy</t>
  </si>
  <si>
    <t xml:space="preserve">1113457680</t>
  </si>
  <si>
    <t xml:space="preserve">(30+20)*0,07</t>
  </si>
  <si>
    <t xml:space="preserve">2*0,15</t>
  </si>
  <si>
    <t xml:space="preserve">7</t>
  </si>
  <si>
    <t xml:space="preserve">612142001</t>
  </si>
  <si>
    <t xml:space="preserve">Pletivo sklovláknité vnitřních stěn vtlačené do tmelu</t>
  </si>
  <si>
    <t xml:space="preserve">1690571327</t>
  </si>
  <si>
    <t xml:space="preserve">1,4*2,8*2"kuchyn"</t>
  </si>
  <si>
    <t xml:space="preserve">1,28"koupelna"</t>
  </si>
  <si>
    <t xml:space="preserve">8</t>
  </si>
  <si>
    <t xml:space="preserve">612321141</t>
  </si>
  <si>
    <t xml:space="preserve">Vápenocementová omítka štuková dvouvrstvá vnitřních stěn </t>
  </si>
  <si>
    <t xml:space="preserve">-506302754</t>
  </si>
  <si>
    <t xml:space="preserve">9</t>
  </si>
  <si>
    <t xml:space="preserve">612325421</t>
  </si>
  <si>
    <t xml:space="preserve">Oprava vnitřní vápenocementové štukové omítky stěn v rozsahu plochy do 5 %</t>
  </si>
  <si>
    <t xml:space="preserve">-823969202</t>
  </si>
  <si>
    <t xml:space="preserve">"1"(5,0+3,6)*2*3,42-1,25*2,5*2-0,75*2,05*2-0,9*2,05+(1,25+2,2*2)*0,2</t>
  </si>
  <si>
    <t xml:space="preserve">"2"(3,16+2,8)*2*3,45-1,25*2,2-0,9*2,05</t>
  </si>
  <si>
    <t xml:space="preserve">"3"(2,45+1,5)*2*1,9-0,75*0,5</t>
  </si>
  <si>
    <t xml:space="preserve">"4"(1,15+0,9)*2*1,9-0,75*0,5</t>
  </si>
  <si>
    <t xml:space="preserve">"5"(4,6+4,62+5,15+5,9)*2*3,42-1,25*2,5*2-1,89*2,18+(1,9+2,2*2)*0,2</t>
  </si>
  <si>
    <t xml:space="preserve">"6"(4,7+6,55)*2*3,42-1,25*2,5-1,025*2,18*2+(1+2,2*2)*0,2*2</t>
  </si>
  <si>
    <t xml:space="preserve">"7"(1,15+0,9)*2*3,42-0,75*2,05</t>
  </si>
  <si>
    <t xml:space="preserve">-2,8*1,4*2-(2,0+1,8)*1,5</t>
  </si>
  <si>
    <t xml:space="preserve">10</t>
  </si>
  <si>
    <t xml:space="preserve">619991005</t>
  </si>
  <si>
    <t xml:space="preserve">Zakrytí stěny fólií</t>
  </si>
  <si>
    <t xml:space="preserve">-851659139</t>
  </si>
  <si>
    <t xml:space="preserve">1,05*2,18*2+1,9*2,18+1,25*2,18</t>
  </si>
  <si>
    <t xml:space="preserve">Ostatní konstrukce a práce, bourání</t>
  </si>
  <si>
    <t xml:space="preserve">11</t>
  </si>
  <si>
    <t xml:space="preserve">949101111</t>
  </si>
  <si>
    <t xml:space="preserve">Lešení pomocné pro objekty pozemních staveb s lešeňovou podlahou v do 1,9 m zatížení do 150 kg/m2</t>
  </si>
  <si>
    <t xml:space="preserve">82246716</t>
  </si>
  <si>
    <t xml:space="preserve">952901111</t>
  </si>
  <si>
    <t xml:space="preserve">Vyčištění budov bytové a občanské výstavby při výšce podlaží do 4 m</t>
  </si>
  <si>
    <t xml:space="preserve">16</t>
  </si>
  <si>
    <t xml:space="preserve">-1194638299</t>
  </si>
  <si>
    <t xml:space="preserve">10,5+9,1+0,9+25,75+29,6+1,0+3,6</t>
  </si>
  <si>
    <t xml:space="preserve">13</t>
  </si>
  <si>
    <t xml:space="preserve">952-pc 1</t>
  </si>
  <si>
    <t xml:space="preserve">Odvoz a likvidace, háčků,kuchyňské linky,dřezu,baterie,světel.zrcadla,poličky,regálu</t>
  </si>
  <si>
    <t xml:space="preserve">sada</t>
  </si>
  <si>
    <t xml:space="preserve">-929950895</t>
  </si>
  <si>
    <t xml:space="preserve">14</t>
  </si>
  <si>
    <t xml:space="preserve">952-pc 2</t>
  </si>
  <si>
    <t xml:space="preserve">Umytí a seřízení vchodových dveří</t>
  </si>
  <si>
    <t xml:space="preserve">kus</t>
  </si>
  <si>
    <t xml:space="preserve">-1588608181</t>
  </si>
  <si>
    <t xml:space="preserve">15</t>
  </si>
  <si>
    <t xml:space="preserve">962031132</t>
  </si>
  <si>
    <t xml:space="preserve">Bourání obezdívky koupelnové vany z cihel pálených tl do 100 mm</t>
  </si>
  <si>
    <t xml:space="preserve">-1572631678</t>
  </si>
  <si>
    <t xml:space="preserve">968062245</t>
  </si>
  <si>
    <t xml:space="preserve">Vybourání dřevěných rámů oken jednoduchých včetně křídel pl do 2 m2-kuchyn</t>
  </si>
  <si>
    <t xml:space="preserve">616198304</t>
  </si>
  <si>
    <t xml:space="preserve">1,4*2,7</t>
  </si>
  <si>
    <t xml:space="preserve">17</t>
  </si>
  <si>
    <t xml:space="preserve">973031512</t>
  </si>
  <si>
    <t xml:space="preserve">Vysekání kapes ve zdivu cihelném na MV nebo MVC pro upevňovací prvky hl do 100 mm</t>
  </si>
  <si>
    <t xml:space="preserve">-1477643364</t>
  </si>
  <si>
    <t xml:space="preserve">18</t>
  </si>
  <si>
    <t xml:space="preserve">973031616</t>
  </si>
  <si>
    <t xml:space="preserve">Vysekání kapes ve zdivu cihelném na MV nebo MVC pro špalíky a krabice do 100x100x50 mm</t>
  </si>
  <si>
    <t xml:space="preserve">847925487</t>
  </si>
  <si>
    <t xml:space="preserve">19</t>
  </si>
  <si>
    <t xml:space="preserve">974031121</t>
  </si>
  <si>
    <t xml:space="preserve">Vysekání rýh ve zdivu cihelném hl do 30 mm š do 30 mm</t>
  </si>
  <si>
    <t xml:space="preserve">-1393582204</t>
  </si>
  <si>
    <t xml:space="preserve">20</t>
  </si>
  <si>
    <t xml:space="preserve">974031132</t>
  </si>
  <si>
    <t xml:space="preserve">Vysekání rýh ve zdivu cihelném hl do 50 mm š do 70 mm</t>
  </si>
  <si>
    <t xml:space="preserve">-342655991</t>
  </si>
  <si>
    <t xml:space="preserve">974031164</t>
  </si>
  <si>
    <t xml:space="preserve">Vysekání rýh ve zdivu cihelném hl do 150 mm š do 150 mm</t>
  </si>
  <si>
    <t xml:space="preserve">-1039262866</t>
  </si>
  <si>
    <t xml:space="preserve">22</t>
  </si>
  <si>
    <t xml:space="preserve">977131119</t>
  </si>
  <si>
    <t xml:space="preserve">Vrty příklepovými vrtáky D přes 28 do 32 mm do cihelného zdiva nebo prostého betonu</t>
  </si>
  <si>
    <t xml:space="preserve">940112438</t>
  </si>
  <si>
    <t xml:space="preserve">23</t>
  </si>
  <si>
    <t xml:space="preserve">978011111</t>
  </si>
  <si>
    <t xml:space="preserve">Otlučení (osekání) vnitřní vápenné nebo vápenocementové omítky stropů v rozsahu do 5 %</t>
  </si>
  <si>
    <t xml:space="preserve">1944906642</t>
  </si>
  <si>
    <t xml:space="preserve">24</t>
  </si>
  <si>
    <t xml:space="preserve">978011191</t>
  </si>
  <si>
    <t xml:space="preserve">Otlučení (osekání) vnitřní vápenné nebo vápenocementové omítky stropů v rozsahu přes 50 do 100 %</t>
  </si>
  <si>
    <t xml:space="preserve">-905924675</t>
  </si>
  <si>
    <t xml:space="preserve">25</t>
  </si>
  <si>
    <t xml:space="preserve">978013111</t>
  </si>
  <si>
    <t xml:space="preserve">Otlučení (osekání) vnitřní vápenné nebo vápenocementové omítky stěn v rozsahu do 5 %</t>
  </si>
  <si>
    <t xml:space="preserve">875195199</t>
  </si>
  <si>
    <t xml:space="preserve">26</t>
  </si>
  <si>
    <t xml:space="preserve">978013191</t>
  </si>
  <si>
    <t xml:space="preserve">Otlučení (osekání) vnitřní vápenné nebo vápenocementové omítky stěn v rozsahu přes 50 do 100 %</t>
  </si>
  <si>
    <t xml:space="preserve">-1198520285</t>
  </si>
  <si>
    <t xml:space="preserve">(2,0+1,7)*1,5"kuchyn"</t>
  </si>
  <si>
    <t xml:space="preserve">(2,45+1,47)*1,5*2-0,75*1,8"koupelna"</t>
  </si>
  <si>
    <t xml:space="preserve">"WC"(1,15+0,9)*2*1,5-0,75*0,15</t>
  </si>
  <si>
    <t xml:space="preserve">"po zatečení"3</t>
  </si>
  <si>
    <t xml:space="preserve">27</t>
  </si>
  <si>
    <t xml:space="preserve">978059541</t>
  </si>
  <si>
    <t xml:space="preserve">Odsekání a odebrání obkladů stěn z vnitřních obkládaček plochy přes 1 m2</t>
  </si>
  <si>
    <t xml:space="preserve">-2038846239</t>
  </si>
  <si>
    <t xml:space="preserve">997</t>
  </si>
  <si>
    <t xml:space="preserve">Přesun sutě</t>
  </si>
  <si>
    <t xml:space="preserve">28</t>
  </si>
  <si>
    <t xml:space="preserve">997013213</t>
  </si>
  <si>
    <t xml:space="preserve">Vnitrostaveništní doprava suti a vybouraných hmot pro budovy v přes 9 do 12 m ručně</t>
  </si>
  <si>
    <t xml:space="preserve">t</t>
  </si>
  <si>
    <t xml:space="preserve">-1438305951</t>
  </si>
  <si>
    <t xml:space="preserve">29</t>
  </si>
  <si>
    <t xml:space="preserve">997013501</t>
  </si>
  <si>
    <t xml:space="preserve">Odvoz suti a vybouraných hmot na skládku nebo meziskládku do 1 km se složením</t>
  </si>
  <si>
    <t xml:space="preserve">-1558533697</t>
  </si>
  <si>
    <t xml:space="preserve">30</t>
  </si>
  <si>
    <t xml:space="preserve">997013509</t>
  </si>
  <si>
    <t xml:space="preserve">Příplatek k odvozu suti a vybouraných hmot na skládku ZKD 1 km přes 1 km</t>
  </si>
  <si>
    <t xml:space="preserve">1878259666</t>
  </si>
  <si>
    <t xml:space="preserve">5,15*14 'Přepočtené koeficientem množství</t>
  </si>
  <si>
    <t xml:space="preserve">31</t>
  </si>
  <si>
    <t xml:space="preserve">997013601</t>
  </si>
  <si>
    <t xml:space="preserve">Poplatek za uložení na skládce (skládkovné) stavebního odpadu betonového kód odpadu 17 01 01</t>
  </si>
  <si>
    <t xml:space="preserve">286507831</t>
  </si>
  <si>
    <t xml:space="preserve">998</t>
  </si>
  <si>
    <t xml:space="preserve">Přesun hmot</t>
  </si>
  <si>
    <t xml:space="preserve">32</t>
  </si>
  <si>
    <t xml:space="preserve">998018002</t>
  </si>
  <si>
    <t xml:space="preserve">Přesun hmot pro budovy ruční pro budovy v přes 6 do 12 m</t>
  </si>
  <si>
    <t xml:space="preserve">1460907736</t>
  </si>
  <si>
    <t xml:space="preserve">PSV</t>
  </si>
  <si>
    <t xml:space="preserve">Práce a dodávky PSV</t>
  </si>
  <si>
    <t xml:space="preserve">721</t>
  </si>
  <si>
    <t xml:space="preserve">Zdravotechnika - vnitřní kanalizace</t>
  </si>
  <si>
    <t xml:space="preserve">33</t>
  </si>
  <si>
    <t xml:space="preserve">721171803</t>
  </si>
  <si>
    <t xml:space="preserve">Demontáž potrubí z PVC D do 75</t>
  </si>
  <si>
    <t xml:space="preserve">1448601969</t>
  </si>
  <si>
    <t xml:space="preserve">34</t>
  </si>
  <si>
    <t xml:space="preserve">721171808</t>
  </si>
  <si>
    <t xml:space="preserve">Demontáž potrubí z PVC D přes 75 do 114</t>
  </si>
  <si>
    <t xml:space="preserve">99031642</t>
  </si>
  <si>
    <t xml:space="preserve">35</t>
  </si>
  <si>
    <t xml:space="preserve">721174042</t>
  </si>
  <si>
    <t xml:space="preserve">Potrubí kanalizační z PP připojovací DN 40</t>
  </si>
  <si>
    <t xml:space="preserve">1808345301</t>
  </si>
  <si>
    <t xml:space="preserve">36</t>
  </si>
  <si>
    <t xml:space="preserve">721174043</t>
  </si>
  <si>
    <t xml:space="preserve">Potrubí kanalizační z PP připojovací DN 50</t>
  </si>
  <si>
    <t xml:space="preserve">1031822811</t>
  </si>
  <si>
    <t xml:space="preserve">37</t>
  </si>
  <si>
    <t xml:space="preserve">721174045</t>
  </si>
  <si>
    <t xml:space="preserve">Potrubí kanalizační z PP připojovací DN 110</t>
  </si>
  <si>
    <t xml:space="preserve">1514917455</t>
  </si>
  <si>
    <t xml:space="preserve">38</t>
  </si>
  <si>
    <t xml:space="preserve">721194104</t>
  </si>
  <si>
    <t xml:space="preserve">Vyvedení a upevnění odpadních výpustek DN 40</t>
  </si>
  <si>
    <t xml:space="preserve">-1388274548</t>
  </si>
  <si>
    <t xml:space="preserve">39</t>
  </si>
  <si>
    <t xml:space="preserve">721194105</t>
  </si>
  <si>
    <t xml:space="preserve">Vyvedení a upevnění odpadních výpustek DN 50</t>
  </si>
  <si>
    <t xml:space="preserve">177040281</t>
  </si>
  <si>
    <t xml:space="preserve">40</t>
  </si>
  <si>
    <t xml:space="preserve">721194109</t>
  </si>
  <si>
    <t xml:space="preserve">Vyvedení a upevnění odpadních výpustek DN 110</t>
  </si>
  <si>
    <t xml:space="preserve">721382870</t>
  </si>
  <si>
    <t xml:space="preserve">41</t>
  </si>
  <si>
    <t xml:space="preserve">721226511</t>
  </si>
  <si>
    <t xml:space="preserve">Zápachová uzávěrka podomítková pro pračku a myčku DN 40</t>
  </si>
  <si>
    <t xml:space="preserve">-836857435</t>
  </si>
  <si>
    <t xml:space="preserve">42</t>
  </si>
  <si>
    <t xml:space="preserve">721290111</t>
  </si>
  <si>
    <t xml:space="preserve">Zkouška těsnosti potrubí kanalizace vodou DN do 125</t>
  </si>
  <si>
    <t xml:space="preserve">925084096</t>
  </si>
  <si>
    <t xml:space="preserve">43</t>
  </si>
  <si>
    <t xml:space="preserve">998721202</t>
  </si>
  <si>
    <t xml:space="preserve">Přesun hmot procentní pro vnitřní kanalizace v objektech v přes 6 do 12 m</t>
  </si>
  <si>
    <t xml:space="preserve">%</t>
  </si>
  <si>
    <t xml:space="preserve">-671696768</t>
  </si>
  <si>
    <t xml:space="preserve">722</t>
  </si>
  <si>
    <t xml:space="preserve">Zdravotechnika - vnitřní vodovod</t>
  </si>
  <si>
    <t xml:space="preserve">44</t>
  </si>
  <si>
    <t xml:space="preserve">722130801</t>
  </si>
  <si>
    <t xml:space="preserve">Demontáž potrubí ocelové pozinkované závitové DN do 25</t>
  </si>
  <si>
    <t xml:space="preserve">-331677016</t>
  </si>
  <si>
    <t xml:space="preserve">45</t>
  </si>
  <si>
    <t xml:space="preserve">722174002</t>
  </si>
  <si>
    <t xml:space="preserve">Potrubí vodovodní plastové PPR svar polyfúze PN 16 D 20x2,8 mm</t>
  </si>
  <si>
    <t xml:space="preserve">779888003</t>
  </si>
  <si>
    <t xml:space="preserve">46</t>
  </si>
  <si>
    <t xml:space="preserve">722174003</t>
  </si>
  <si>
    <t xml:space="preserve">Potrubí vodovodní plastové PPR svar polyfúze PN 16 D 25x3,5 mm</t>
  </si>
  <si>
    <t xml:space="preserve">1171217288</t>
  </si>
  <si>
    <t xml:space="preserve">47</t>
  </si>
  <si>
    <t xml:space="preserve">722181221</t>
  </si>
  <si>
    <t xml:space="preserve">Ochrana vodovodního potrubí přilepenými termoizolačními trubicemi z PE tl přes 6 do 9 mm DN do 22 mm</t>
  </si>
  <si>
    <t xml:space="preserve">-163586017</t>
  </si>
  <si>
    <t xml:space="preserve">48</t>
  </si>
  <si>
    <t xml:space="preserve">722181222</t>
  </si>
  <si>
    <t xml:space="preserve">Ochrana vodovodního potrubí přilepenými termoizolačními trubicemi z PE tl přes 6 do 9 mm DN přes 22 do 45 mm</t>
  </si>
  <si>
    <t xml:space="preserve">-2012739350</t>
  </si>
  <si>
    <t xml:space="preserve">49</t>
  </si>
  <si>
    <t xml:space="preserve">722181851</t>
  </si>
  <si>
    <t xml:space="preserve">Demontáž termoizolačních trubic z trub D do 45</t>
  </si>
  <si>
    <t xml:space="preserve">-1656029572</t>
  </si>
  <si>
    <t xml:space="preserve">50</t>
  </si>
  <si>
    <t xml:space="preserve">722190401</t>
  </si>
  <si>
    <t xml:space="preserve">Vyvedení a upevnění výpustku DN do 25</t>
  </si>
  <si>
    <t xml:space="preserve">585113447</t>
  </si>
  <si>
    <t xml:space="preserve">"umyvadlo"2</t>
  </si>
  <si>
    <t xml:space="preserve">"vana"2</t>
  </si>
  <si>
    <t xml:space="preserve">"WC"1</t>
  </si>
  <si>
    <t xml:space="preserve">"přípojka pro pračku"1</t>
  </si>
  <si>
    <t xml:space="preserve">"přípojka pro myčku"1</t>
  </si>
  <si>
    <t xml:space="preserve">"dřez"2</t>
  </si>
  <si>
    <t xml:space="preserve">51</t>
  </si>
  <si>
    <t xml:space="preserve">722220862</t>
  </si>
  <si>
    <t xml:space="preserve">Demontáž armatur závitových se dvěma závity G přes 3/4 do 5/4</t>
  </si>
  <si>
    <t xml:space="preserve">-2105888081</t>
  </si>
  <si>
    <t xml:space="preserve">52</t>
  </si>
  <si>
    <t xml:space="preserve">722232045</t>
  </si>
  <si>
    <t xml:space="preserve">Kohout kulový přímý G 1" PN 42 do 185°C vnitřní závit</t>
  </si>
  <si>
    <t xml:space="preserve">-1778879072</t>
  </si>
  <si>
    <t xml:space="preserve">53</t>
  </si>
  <si>
    <t xml:space="preserve">722232063</t>
  </si>
  <si>
    <t xml:space="preserve">Kohout kulový přímý G 1" PN 42 do 185°C vnitřní závit s vypouštěním</t>
  </si>
  <si>
    <t xml:space="preserve">-2030867898</t>
  </si>
  <si>
    <t xml:space="preserve">54</t>
  </si>
  <si>
    <t xml:space="preserve">722290234</t>
  </si>
  <si>
    <t xml:space="preserve">Proplach a dezinfekce vodovodního potrubí DN do 80</t>
  </si>
  <si>
    <t xml:space="preserve">285245958</t>
  </si>
  <si>
    <t xml:space="preserve">55</t>
  </si>
  <si>
    <t xml:space="preserve">722290246</t>
  </si>
  <si>
    <t xml:space="preserve">Zkouška těsnosti vodovodního potrubí plastového DN do 40</t>
  </si>
  <si>
    <t xml:space="preserve">2051070225</t>
  </si>
  <si>
    <t xml:space="preserve">56</t>
  </si>
  <si>
    <t xml:space="preserve">998722202</t>
  </si>
  <si>
    <t xml:space="preserve">Přesun hmot procentní pro vnitřní vodovod v objektech v přes 6 do 12 m</t>
  </si>
  <si>
    <t xml:space="preserve">320690787</t>
  </si>
  <si>
    <t xml:space="preserve">725</t>
  </si>
  <si>
    <t xml:space="preserve">Zdravotechnika - zařizovací předměty</t>
  </si>
  <si>
    <t xml:space="preserve">57</t>
  </si>
  <si>
    <t xml:space="preserve">725110814</t>
  </si>
  <si>
    <t xml:space="preserve">Demontáž klozetu Kombi</t>
  </si>
  <si>
    <t xml:space="preserve">soubor</t>
  </si>
  <si>
    <t xml:space="preserve">2076013896</t>
  </si>
  <si>
    <t xml:space="preserve">58</t>
  </si>
  <si>
    <t xml:space="preserve">725112171</t>
  </si>
  <si>
    <t xml:space="preserve">Kombi klozet s hlubokým splachováním odpad vodorovný</t>
  </si>
  <si>
    <t xml:space="preserve">777826155</t>
  </si>
  <si>
    <t xml:space="preserve">59</t>
  </si>
  <si>
    <t xml:space="preserve">725210821</t>
  </si>
  <si>
    <t xml:space="preserve">Demontáž umyvadel bez výtokových armatur</t>
  </si>
  <si>
    <t xml:space="preserve">-1183871979</t>
  </si>
  <si>
    <t xml:space="preserve">60</t>
  </si>
  <si>
    <t xml:space="preserve">725212213</t>
  </si>
  <si>
    <t xml:space="preserve">Umyvadlo keramické bílé nábytkové šířky 600 mm (uzké) včetně skříňky s dvěma zásuvkami</t>
  </si>
  <si>
    <t xml:space="preserve">-213725045</t>
  </si>
  <si>
    <t xml:space="preserve">61</t>
  </si>
  <si>
    <t xml:space="preserve">725220832</t>
  </si>
  <si>
    <t xml:space="preserve">Demontáž van</t>
  </si>
  <si>
    <t xml:space="preserve">-760213298</t>
  </si>
  <si>
    <t xml:space="preserve">62</t>
  </si>
  <si>
    <t xml:space="preserve">725222116</t>
  </si>
  <si>
    <t xml:space="preserve">Vana bez armatur výtokových akrylátová se zápachovou uzávěrkou 1700x700 mm</t>
  </si>
  <si>
    <t xml:space="preserve">1358741088</t>
  </si>
  <si>
    <t xml:space="preserve">63</t>
  </si>
  <si>
    <t xml:space="preserve">72522-pc1</t>
  </si>
  <si>
    <t xml:space="preserve">D+M zrcadlo se skříňkou</t>
  </si>
  <si>
    <t xml:space="preserve">1248483492</t>
  </si>
  <si>
    <t xml:space="preserve">64</t>
  </si>
  <si>
    <t xml:space="preserve">725310823</t>
  </si>
  <si>
    <t xml:space="preserve">Demontáž dřez jednoduchý vestavěný v kuchyňských sestavách bez výtokových armatur</t>
  </si>
  <si>
    <t xml:space="preserve">-776918312</t>
  </si>
  <si>
    <t xml:space="preserve">65</t>
  </si>
  <si>
    <t xml:space="preserve">72541-pc 1</t>
  </si>
  <si>
    <t xml:space="preserve">D+M sporák se sklokeramickou deskou a s elektrickou troubou v barvě bílé, specifikace v PD</t>
  </si>
  <si>
    <t xml:space="preserve">1550571787</t>
  </si>
  <si>
    <t xml:space="preserve">66</t>
  </si>
  <si>
    <t xml:space="preserve">7256-pc 2</t>
  </si>
  <si>
    <t xml:space="preserve">Vyřazení sporáku na základě vyřazovacího protokolu, následná likvidace sporáku</t>
  </si>
  <si>
    <t xml:space="preserve">-321011772</t>
  </si>
  <si>
    <t xml:space="preserve">67</t>
  </si>
  <si>
    <t xml:space="preserve">7256-pc 3</t>
  </si>
  <si>
    <t xml:space="preserve">Výměna přípravy na pračku</t>
  </si>
  <si>
    <t xml:space="preserve">1600913883</t>
  </si>
  <si>
    <t xml:space="preserve">68</t>
  </si>
  <si>
    <t xml:space="preserve">725820801</t>
  </si>
  <si>
    <t xml:space="preserve">Demontáž baterie nástěnné do G 3 / 4</t>
  </si>
  <si>
    <t xml:space="preserve">1505045366</t>
  </si>
  <si>
    <t xml:space="preserve">69</t>
  </si>
  <si>
    <t xml:space="preserve">725820802</t>
  </si>
  <si>
    <t xml:space="preserve">Demontáž baterie stojánkové do jednoho otvoru</t>
  </si>
  <si>
    <t xml:space="preserve">-382265229</t>
  </si>
  <si>
    <t xml:space="preserve">70</t>
  </si>
  <si>
    <t xml:space="preserve">725822613</t>
  </si>
  <si>
    <t xml:space="preserve">Baterie umyvadlová stojánková páková s výpustí</t>
  </si>
  <si>
    <t xml:space="preserve">-1843701329</t>
  </si>
  <si>
    <t xml:space="preserve">71</t>
  </si>
  <si>
    <t xml:space="preserve">725831312</t>
  </si>
  <si>
    <t xml:space="preserve">Baterie vanová nástěnná páková s příslušenstvím a pevným držákem</t>
  </si>
  <si>
    <t xml:space="preserve">-1585901587</t>
  </si>
  <si>
    <t xml:space="preserve">72</t>
  </si>
  <si>
    <t xml:space="preserve">998725202</t>
  </si>
  <si>
    <t xml:space="preserve">Přesun hmot procentní pro zařizovací předměty v objektech v přes 6 do 12 m</t>
  </si>
  <si>
    <t xml:space="preserve">-1035005652</t>
  </si>
  <si>
    <t xml:space="preserve">731</t>
  </si>
  <si>
    <t xml:space="preserve">Ústřední vytápění - kotelny</t>
  </si>
  <si>
    <t xml:space="preserve">73</t>
  </si>
  <si>
    <t xml:space="preserve">731190962</t>
  </si>
  <si>
    <t xml:space="preserve">Vyčištění topenišť a kouřových tahů kotlů výkonu do 50 kW</t>
  </si>
  <si>
    <t xml:space="preserve">-1701836667</t>
  </si>
  <si>
    <t xml:space="preserve">74</t>
  </si>
  <si>
    <t xml:space="preserve">731190972</t>
  </si>
  <si>
    <t xml:space="preserve">Vyčištění kotle výkonu do 50 kW vyvařením roztokem sody s trojnásobným proplachem</t>
  </si>
  <si>
    <t xml:space="preserve">-423335642</t>
  </si>
  <si>
    <t xml:space="preserve">75</t>
  </si>
  <si>
    <t xml:space="preserve">731191943</t>
  </si>
  <si>
    <t xml:space="preserve">Napuštění kotle po opravě pl kotle přes 10 do 20 m2</t>
  </si>
  <si>
    <t xml:space="preserve">422704360</t>
  </si>
  <si>
    <t xml:space="preserve">76</t>
  </si>
  <si>
    <t xml:space="preserve">731391813</t>
  </si>
  <si>
    <t xml:space="preserve">Vypuštění vody z kotle samospádem pl kotle přes 10 do 20 m2</t>
  </si>
  <si>
    <t xml:space="preserve">-462245048</t>
  </si>
  <si>
    <t xml:space="preserve">77</t>
  </si>
  <si>
    <t xml:space="preserve">998731202</t>
  </si>
  <si>
    <t xml:space="preserve">Přesun hmot procentní pro kotelny v objektech v přes 6 do 12 m</t>
  </si>
  <si>
    <t xml:space="preserve">-1912132750</t>
  </si>
  <si>
    <t xml:space="preserve">734</t>
  </si>
  <si>
    <t xml:space="preserve">Ústřední vytápění - armatury</t>
  </si>
  <si>
    <t xml:space="preserve">78</t>
  </si>
  <si>
    <t xml:space="preserve">734200811</t>
  </si>
  <si>
    <t xml:space="preserve">Demontáž armatury závitové s jedním závitem přes G 1/2 do G 1/2</t>
  </si>
  <si>
    <t xml:space="preserve">-569789325</t>
  </si>
  <si>
    <t xml:space="preserve">79</t>
  </si>
  <si>
    <t xml:space="preserve">734221681</t>
  </si>
  <si>
    <t xml:space="preserve">Termostatická hlavice kapalinová PN 10 do 110°C s vestavěným čidlem</t>
  </si>
  <si>
    <t xml:space="preserve">-15873443</t>
  </si>
  <si>
    <t xml:space="preserve">80</t>
  </si>
  <si>
    <t xml:space="preserve">998734202</t>
  </si>
  <si>
    <t xml:space="preserve">Přesun hmot procentní pro armatury v objektech v přes 6 do 12 m</t>
  </si>
  <si>
    <t xml:space="preserve">914566482</t>
  </si>
  <si>
    <t xml:space="preserve">741</t>
  </si>
  <si>
    <t xml:space="preserve">Elektroinstalace - silnoproud</t>
  </si>
  <si>
    <t xml:space="preserve">81</t>
  </si>
  <si>
    <t xml:space="preserve">741112001</t>
  </si>
  <si>
    <t xml:space="preserve">Montáž krabice zapuštěná plastová kruhová</t>
  </si>
  <si>
    <t xml:space="preserve">-428273360</t>
  </si>
  <si>
    <t xml:space="preserve">82</t>
  </si>
  <si>
    <t xml:space="preserve">M</t>
  </si>
  <si>
    <t xml:space="preserve">34571450</t>
  </si>
  <si>
    <t xml:space="preserve">krabice pod omítku PVC přístrojová kruhová D 70mm</t>
  </si>
  <si>
    <t xml:space="preserve">1660736283</t>
  </si>
  <si>
    <t xml:space="preserve">83</t>
  </si>
  <si>
    <t xml:space="preserve">34571563</t>
  </si>
  <si>
    <t xml:space="preserve">krabice pod omítku PVC odbočná kruhová D 100mm s víčkem a svorkovnicí</t>
  </si>
  <si>
    <t xml:space="preserve">-840566952</t>
  </si>
  <si>
    <t xml:space="preserve">84</t>
  </si>
  <si>
    <t xml:space="preserve">741120301</t>
  </si>
  <si>
    <t xml:space="preserve">Montáž vodič Cu izolovaný plný a laněný s PVC pláštěm žíla 0,55-16 mm2 pevně (např. CY, CHAH-V)</t>
  </si>
  <si>
    <t xml:space="preserve">-1659753640</t>
  </si>
  <si>
    <t xml:space="preserve">85</t>
  </si>
  <si>
    <t xml:space="preserve">34141025</t>
  </si>
  <si>
    <t xml:space="preserve">vodič propojovací flexibilní jádro Cu lanované izolace PVC 450/750V (H07V-K) 1x2,5mm2</t>
  </si>
  <si>
    <t xml:space="preserve">-1672471188</t>
  </si>
  <si>
    <t xml:space="preserve">5*1,15 'Přepočtené koeficientem množství</t>
  </si>
  <si>
    <t xml:space="preserve">86</t>
  </si>
  <si>
    <t xml:space="preserve">741122611</t>
  </si>
  <si>
    <t xml:space="preserve">Montáž kabel Cu plný kulatý žíla 3x1,5 až 6 mm2 uložený pevně (např. CYKY)</t>
  </si>
  <si>
    <t xml:space="preserve">-1919489228</t>
  </si>
  <si>
    <t xml:space="preserve">87</t>
  </si>
  <si>
    <t xml:space="preserve">34111030</t>
  </si>
  <si>
    <t xml:space="preserve">kabel instalační jádro Cu plné izolace PVC plášť PVC 450/750V (CYKY) 3x1,5mm2</t>
  </si>
  <si>
    <t xml:space="preserve">607171016</t>
  </si>
  <si>
    <t xml:space="preserve">30*1,15 'Přepočtené koeficientem množství</t>
  </si>
  <si>
    <t xml:space="preserve">88</t>
  </si>
  <si>
    <t xml:space="preserve">34111036</t>
  </si>
  <si>
    <t xml:space="preserve">kabel instalační jádro Cu plné izolace PVC plášť PVC 450/750V (CYKY) 3x2,5mm2</t>
  </si>
  <si>
    <t xml:space="preserve">1532567578</t>
  </si>
  <si>
    <t xml:space="preserve">89</t>
  </si>
  <si>
    <t xml:space="preserve">34111042</t>
  </si>
  <si>
    <t xml:space="preserve">kabel instalační jádro Cu plné izolace PVC plášť PVC 450/750V (CYKY) 3x4mm2</t>
  </si>
  <si>
    <t xml:space="preserve">459757209</t>
  </si>
  <si>
    <t xml:space="preserve">90</t>
  </si>
  <si>
    <t xml:space="preserve">741123811</t>
  </si>
  <si>
    <t xml:space="preserve">Demontáž kabel Cu plný kulatý žíla 2x1,5 až 6 mm2, 3x1,5 až 10 mm2, 4x1,5 až 10 mm2, 5x1,5 až 6 mm2, 7x1,5 až 4 mm2, 12x1,5 mm2 uložený pevně</t>
  </si>
  <si>
    <t xml:space="preserve">-1462207733</t>
  </si>
  <si>
    <t xml:space="preserve">91</t>
  </si>
  <si>
    <t xml:space="preserve">741130001</t>
  </si>
  <si>
    <t xml:space="preserve">Ukončení vodič izolovaný do 2,5 mm2 v rozváděči nebo na přístroji</t>
  </si>
  <si>
    <t xml:space="preserve">-1285390813</t>
  </si>
  <si>
    <t xml:space="preserve">92</t>
  </si>
  <si>
    <t xml:space="preserve">741130003</t>
  </si>
  <si>
    <t xml:space="preserve">Ukončení vodič izolovaný do 4 mm2 v rozváděči nebo na přístroji</t>
  </si>
  <si>
    <t xml:space="preserve">-1588669918</t>
  </si>
  <si>
    <t xml:space="preserve">93</t>
  </si>
  <si>
    <t xml:space="preserve">7412-pc 1</t>
  </si>
  <si>
    <t xml:space="preserve">Úprava rozvaděče, doplnění jističe pro sporák</t>
  </si>
  <si>
    <t xml:space="preserve">-1102276186</t>
  </si>
  <si>
    <t xml:space="preserve">94</t>
  </si>
  <si>
    <t xml:space="preserve">741310001</t>
  </si>
  <si>
    <t xml:space="preserve">Montáž spínač nástěnný 1-jednopólový prostředí normální se zapojením vodičů</t>
  </si>
  <si>
    <t xml:space="preserve">-2086071833</t>
  </si>
  <si>
    <t xml:space="preserve">95</t>
  </si>
  <si>
    <t xml:space="preserve">34535025</t>
  </si>
  <si>
    <t xml:space="preserve">přístroj spínače zápustného jednopólového, s krytem, řazení 1, IP44, šroubové svorky</t>
  </si>
  <si>
    <t xml:space="preserve">-638751525</t>
  </si>
  <si>
    <t xml:space="preserve">96</t>
  </si>
  <si>
    <t xml:space="preserve">741310021</t>
  </si>
  <si>
    <t xml:space="preserve">Montáž přepínač nástěnný 5-sériový prostředí normální se zapojením vodičů</t>
  </si>
  <si>
    <t xml:space="preserve">971018636</t>
  </si>
  <si>
    <t xml:space="preserve">97</t>
  </si>
  <si>
    <t xml:space="preserve">34535073</t>
  </si>
  <si>
    <t xml:space="preserve">přepínač nástěnný sériový, řazení 5, IP44, bezšroubové svorky</t>
  </si>
  <si>
    <t xml:space="preserve">1195604833</t>
  </si>
  <si>
    <t xml:space="preserve">98</t>
  </si>
  <si>
    <t xml:space="preserve">741310022</t>
  </si>
  <si>
    <t xml:space="preserve">Montáž přepínač nástěnný 6-střídavý prostředí normální se zapojením vodičů</t>
  </si>
  <si>
    <t xml:space="preserve">1814380317</t>
  </si>
  <si>
    <t xml:space="preserve">99</t>
  </si>
  <si>
    <t xml:space="preserve">34535075</t>
  </si>
  <si>
    <t xml:space="preserve">přepínač nástěnný střídavý pro průběžnou montáž, řaz 6, IP54, bezšroubové svorky</t>
  </si>
  <si>
    <t xml:space="preserve">-251236427</t>
  </si>
  <si>
    <t xml:space="preserve">100</t>
  </si>
  <si>
    <t xml:space="preserve">741310025</t>
  </si>
  <si>
    <t xml:space="preserve">Montáž přepínač nástěnný 7-křížový prostředí normální se zapojením vodičů</t>
  </si>
  <si>
    <t xml:space="preserve">63134618</t>
  </si>
  <si>
    <t xml:space="preserve">101</t>
  </si>
  <si>
    <t xml:space="preserve">34535019</t>
  </si>
  <si>
    <t xml:space="preserve">přepínač nástěnný křížový, s čirým průzorem, řazení 7, IP44, šroubové svorky</t>
  </si>
  <si>
    <t xml:space="preserve">-225325</t>
  </si>
  <si>
    <t xml:space="preserve">102</t>
  </si>
  <si>
    <t xml:space="preserve">741311803</t>
  </si>
  <si>
    <t xml:space="preserve">Demontáž spínačů nástěnných normálních do 10 A bezšroubových bez zachování funkčnosti do 2 svorek</t>
  </si>
  <si>
    <t xml:space="preserve">2035965348</t>
  </si>
  <si>
    <t xml:space="preserve">103</t>
  </si>
  <si>
    <t xml:space="preserve">741313001</t>
  </si>
  <si>
    <t xml:space="preserve">Montáž zásuvka (polo)zapuštěná bezšroubové připojení 2P+PE se zapojením vodičů</t>
  </si>
  <si>
    <t xml:space="preserve">1760780732</t>
  </si>
  <si>
    <t xml:space="preserve">104</t>
  </si>
  <si>
    <t xml:space="preserve">34555241</t>
  </si>
  <si>
    <t xml:space="preserve">přístroj zásuvky zápustné jednonásobné, krytka s clonkami, bezšroubové svorky</t>
  </si>
  <si>
    <t xml:space="preserve">1543288496</t>
  </si>
  <si>
    <t xml:space="preserve">105</t>
  </si>
  <si>
    <t xml:space="preserve">741313003</t>
  </si>
  <si>
    <t xml:space="preserve">Montáž zásuvka (polo)zapuštěná bezšroubové připojení 2x(2P+PE) dvojnásobná se zapojením vodičů</t>
  </si>
  <si>
    <t xml:space="preserve">1098546940</t>
  </si>
  <si>
    <t xml:space="preserve">106</t>
  </si>
  <si>
    <t xml:space="preserve">34555242</t>
  </si>
  <si>
    <t xml:space="preserve">zásuvka zápustná dvojnásobná, šikmá, s clonkami, bezšroubové svorky</t>
  </si>
  <si>
    <t xml:space="preserve">-506344332</t>
  </si>
  <si>
    <t xml:space="preserve">107</t>
  </si>
  <si>
    <t xml:space="preserve">741315813</t>
  </si>
  <si>
    <t xml:space="preserve">Demontáž zásuvek domovních normální prostředí do 16A zapuštěných bezšroubových bez zachování funkčnosti 2P+PE</t>
  </si>
  <si>
    <t xml:space="preserve">314298258</t>
  </si>
  <si>
    <t xml:space="preserve">108</t>
  </si>
  <si>
    <t xml:space="preserve">741330335</t>
  </si>
  <si>
    <t xml:space="preserve">Montáž ovladač tlačítkový vestavný-objímka se žárovkou</t>
  </si>
  <si>
    <t xml:space="preserve">1514479287</t>
  </si>
  <si>
    <t xml:space="preserve">109</t>
  </si>
  <si>
    <t xml:space="preserve">34512200</t>
  </si>
  <si>
    <t xml:space="preserve">objímka žárovky E14 svorcová 1253-040 termoplast</t>
  </si>
  <si>
    <t xml:space="preserve">-2133191730</t>
  </si>
  <si>
    <t xml:space="preserve">110</t>
  </si>
  <si>
    <t xml:space="preserve">34774102</t>
  </si>
  <si>
    <t xml:space="preserve">žárovka LED E27/6W</t>
  </si>
  <si>
    <t xml:space="preserve">-1640798948</t>
  </si>
  <si>
    <t xml:space="preserve">111</t>
  </si>
  <si>
    <t xml:space="preserve">741370002</t>
  </si>
  <si>
    <t xml:space="preserve">Montáž svítidlo žárovkové bytové stropní přisazené 1 zdroj se sklem</t>
  </si>
  <si>
    <t xml:space="preserve">-746123984</t>
  </si>
  <si>
    <t xml:space="preserve">112</t>
  </si>
  <si>
    <t xml:space="preserve">3481-pc 1</t>
  </si>
  <si>
    <t xml:space="preserve">interiérové stropní/nástěnné svítidlo IP 54, s jedním zdrojem, včetně světelného zdroje a recyklačních poplatků</t>
  </si>
  <si>
    <t xml:space="preserve">-1130647213</t>
  </si>
  <si>
    <t xml:space="preserve">113</t>
  </si>
  <si>
    <t xml:space="preserve">741371841</t>
  </si>
  <si>
    <t xml:space="preserve">Demontáž svítidla interiérového se standardní paticí nebo int. zdrojem LED přisazeného stropního do 0,09 m2 bez zachování funkčnosti</t>
  </si>
  <si>
    <t xml:space="preserve">-1457118224</t>
  </si>
  <si>
    <t xml:space="preserve">114</t>
  </si>
  <si>
    <t xml:space="preserve">74138-pc 1</t>
  </si>
  <si>
    <t xml:space="preserve">D+M zásuvková lišta pod kuchyňskou linku</t>
  </si>
  <si>
    <t xml:space="preserve">-373046461</t>
  </si>
  <si>
    <t xml:space="preserve">115</t>
  </si>
  <si>
    <t xml:space="preserve">741810001</t>
  </si>
  <si>
    <t xml:space="preserve">Celková prohlídka elektrického rozvodu a zařízení do 100 000,- Kč</t>
  </si>
  <si>
    <t xml:space="preserve">1166482674</t>
  </si>
  <si>
    <t xml:space="preserve">116</t>
  </si>
  <si>
    <t xml:space="preserve">741811011</t>
  </si>
  <si>
    <t xml:space="preserve">Kontrola rozvaděč nn silový hmotnosti do 200 kg</t>
  </si>
  <si>
    <t xml:space="preserve">-2075452766</t>
  </si>
  <si>
    <t xml:space="preserve">117</t>
  </si>
  <si>
    <t xml:space="preserve">7419-pc 1</t>
  </si>
  <si>
    <t xml:space="preserve">Pomocný instalační materiál (svorky, sádra, pásky, aj.)</t>
  </si>
  <si>
    <t xml:space="preserve">630104970</t>
  </si>
  <si>
    <t xml:space="preserve">118</t>
  </si>
  <si>
    <t xml:space="preserve">998741202</t>
  </si>
  <si>
    <t xml:space="preserve">Přesun hmot procentní pro silnoproud v objektech v přes 6 do 12 m</t>
  </si>
  <si>
    <t xml:space="preserve">38452757</t>
  </si>
  <si>
    <t xml:space="preserve">762</t>
  </si>
  <si>
    <t xml:space="preserve">Konstrukce tesařské</t>
  </si>
  <si>
    <t xml:space="preserve">119</t>
  </si>
  <si>
    <t xml:space="preserve">762511294</t>
  </si>
  <si>
    <t xml:space="preserve">Podlahové kce podkladové dvouvrstvé z desek OSB tl 2x15 mm broušených na pero a drážku šroubovaných</t>
  </si>
  <si>
    <t xml:space="preserve">-64467024</t>
  </si>
  <si>
    <t xml:space="preserve">29,6+25,8+1,2*0,3*2+2,0*0,3+1,25*0,15</t>
  </si>
  <si>
    <t xml:space="preserve">120</t>
  </si>
  <si>
    <t xml:space="preserve">775591191</t>
  </si>
  <si>
    <t xml:space="preserve">Montáž podložky vyrovnávací a tlumící pro plovoucí podlahy</t>
  </si>
  <si>
    <t xml:space="preserve">499257777</t>
  </si>
  <si>
    <t xml:space="preserve">121</t>
  </si>
  <si>
    <t xml:space="preserve">61155354</t>
  </si>
  <si>
    <t xml:space="preserve">podložka izolační z pěnového PE 5mm</t>
  </si>
  <si>
    <t xml:space="preserve">-300565612</t>
  </si>
  <si>
    <t xml:space="preserve">56,91*1,08 'Přepočtené koeficientem množství</t>
  </si>
  <si>
    <t xml:space="preserve">122</t>
  </si>
  <si>
    <t xml:space="preserve">998762202</t>
  </si>
  <si>
    <t xml:space="preserve">Přesun hmot procentní pro kce tesařské v objektech v přes 6 do 12 m</t>
  </si>
  <si>
    <t xml:space="preserve">1099488908</t>
  </si>
  <si>
    <t xml:space="preserve">763</t>
  </si>
  <si>
    <t xml:space="preserve">Konstrukce suché výstavby</t>
  </si>
  <si>
    <t xml:space="preserve">123</t>
  </si>
  <si>
    <t xml:space="preserve">763131471</t>
  </si>
  <si>
    <t xml:space="preserve">SDK podhled deska 1xDFH2 12,5 bez izolace dvouvrstvá spodní kce profil CD+UD REI do 90</t>
  </si>
  <si>
    <t xml:space="preserve">1947417634</t>
  </si>
  <si>
    <t xml:space="preserve">2,45*1,47</t>
  </si>
  <si>
    <t xml:space="preserve">124</t>
  </si>
  <si>
    <t xml:space="preserve">763131714</t>
  </si>
  <si>
    <t xml:space="preserve">SDK podhled základní penetrační nátěr</t>
  </si>
  <si>
    <t xml:space="preserve">1309245406</t>
  </si>
  <si>
    <t xml:space="preserve">125</t>
  </si>
  <si>
    <t xml:space="preserve">763131751</t>
  </si>
  <si>
    <t xml:space="preserve">Montáž parotěsné zábrany do SDK podhledu</t>
  </si>
  <si>
    <t xml:space="preserve">1505238398</t>
  </si>
  <si>
    <t xml:space="preserve">126</t>
  </si>
  <si>
    <t xml:space="preserve">28329274</t>
  </si>
  <si>
    <t xml:space="preserve">fólie PE vyztužená pro parotěsnou vrstvu (reakce na oheň - třída E) 110g/m2</t>
  </si>
  <si>
    <t xml:space="preserve">-1616901020</t>
  </si>
  <si>
    <t xml:space="preserve">3,602*1,1235 'Přepočtené koeficientem množství</t>
  </si>
  <si>
    <t xml:space="preserve">127</t>
  </si>
  <si>
    <t xml:space="preserve">763131761</t>
  </si>
  <si>
    <t xml:space="preserve">Příplatek k SDK podhledu za plochu do 5 m2 jednotlivě</t>
  </si>
  <si>
    <t xml:space="preserve">1068723918</t>
  </si>
  <si>
    <t xml:space="preserve">128</t>
  </si>
  <si>
    <t xml:space="preserve">998763201</t>
  </si>
  <si>
    <t xml:space="preserve">Přesun hmot procentní pro dřevostavby v objektech v přes 6 do 12 m</t>
  </si>
  <si>
    <t xml:space="preserve">-348348011</t>
  </si>
  <si>
    <t xml:space="preserve">766</t>
  </si>
  <si>
    <t xml:space="preserve">Konstrukce truhlářské</t>
  </si>
  <si>
    <t xml:space="preserve">129</t>
  </si>
  <si>
    <t xml:space="preserve">766-pc02</t>
  </si>
  <si>
    <t xml:space="preserve">Výměna parapetu v koupelně včetně zapravení</t>
  </si>
  <si>
    <t xml:space="preserve">-840962526</t>
  </si>
  <si>
    <t xml:space="preserve">130</t>
  </si>
  <si>
    <t xml:space="preserve">766-pc03</t>
  </si>
  <si>
    <t xml:space="preserve">Očištění a seřízení okna</t>
  </si>
  <si>
    <t xml:space="preserve">1262468197</t>
  </si>
  <si>
    <t xml:space="preserve">131</t>
  </si>
  <si>
    <t xml:space="preserve">766-pc04</t>
  </si>
  <si>
    <t xml:space="preserve">D+m kuchynské linky- spodní skříňky včetně dřezu,stoj.baterie,prostoru pro sporák a horní skříňky včetně digestoře,osvětlení pod horními skříňkami </t>
  </si>
  <si>
    <t xml:space="preserve">-1472606091</t>
  </si>
  <si>
    <t xml:space="preserve">132</t>
  </si>
  <si>
    <t xml:space="preserve">998766202</t>
  </si>
  <si>
    <t xml:space="preserve">Přesun hmot procentní pro kce truhlářské v objektech v přes 6 do 12 m</t>
  </si>
  <si>
    <t xml:space="preserve">2106143263</t>
  </si>
  <si>
    <t xml:space="preserve">771</t>
  </si>
  <si>
    <t xml:space="preserve">Podlahy z dlaždic</t>
  </si>
  <si>
    <t xml:space="preserve">133</t>
  </si>
  <si>
    <t xml:space="preserve">771111011</t>
  </si>
  <si>
    <t xml:space="preserve">Vysátí podkladu před pokládkou dlažby</t>
  </si>
  <si>
    <t xml:space="preserve">-138669570</t>
  </si>
  <si>
    <t xml:space="preserve">3,6+1,0</t>
  </si>
  <si>
    <t xml:space="preserve">134</t>
  </si>
  <si>
    <t xml:space="preserve">771121011</t>
  </si>
  <si>
    <t xml:space="preserve">Nátěr penetrační na podlahu</t>
  </si>
  <si>
    <t xml:space="preserve">750348301</t>
  </si>
  <si>
    <t xml:space="preserve">135</t>
  </si>
  <si>
    <t xml:space="preserve">771151012</t>
  </si>
  <si>
    <t xml:space="preserve">Samonivelační stěrka podlah pevnosti 20 MPa tl přes 3 do 5 mm</t>
  </si>
  <si>
    <t xml:space="preserve">1918196105</t>
  </si>
  <si>
    <t xml:space="preserve">136</t>
  </si>
  <si>
    <t xml:space="preserve">771574414</t>
  </si>
  <si>
    <t xml:space="preserve">Montáž podlah keramických hladkých lepených cementovým flexibilním lepidlem přes 4 do 6 ks/m2</t>
  </si>
  <si>
    <t xml:space="preserve">-135403012</t>
  </si>
  <si>
    <t xml:space="preserve">137</t>
  </si>
  <si>
    <t xml:space="preserve">59761131</t>
  </si>
  <si>
    <t xml:space="preserve">dlažba keramická slinutá mrazuvzdorná povrch hladký/leštěný tl do 10mm přes 4 do 6ks/m2</t>
  </si>
  <si>
    <t xml:space="preserve">1555242908</t>
  </si>
  <si>
    <t xml:space="preserve">4,6*1,15 'Přepočtené koeficientem množství</t>
  </si>
  <si>
    <t xml:space="preserve">138</t>
  </si>
  <si>
    <t xml:space="preserve">771577211</t>
  </si>
  <si>
    <t xml:space="preserve">Příplatek k montáži podlah keramických lepených cementovým flexibilním lepidlem za plochu do 5 m2</t>
  </si>
  <si>
    <t xml:space="preserve">173561273</t>
  </si>
  <si>
    <t xml:space="preserve">139</t>
  </si>
  <si>
    <t xml:space="preserve">771591112</t>
  </si>
  <si>
    <t xml:space="preserve">Izolace pod dlažbu nátěrem nebo stěrkou ve dvou vrstvách</t>
  </si>
  <si>
    <t xml:space="preserve">-1582801394</t>
  </si>
  <si>
    <t xml:space="preserve">2,65*1,7+1,05*1,3</t>
  </si>
  <si>
    <t xml:space="preserve">140</t>
  </si>
  <si>
    <t xml:space="preserve">998771202</t>
  </si>
  <si>
    <t xml:space="preserve">Přesun hmot procentní pro podlahy z dlaždic v objektech v přes 6 do 12 m</t>
  </si>
  <si>
    <t xml:space="preserve">164145247</t>
  </si>
  <si>
    <t xml:space="preserve">776</t>
  </si>
  <si>
    <t xml:space="preserve">Podlahy povlakové</t>
  </si>
  <si>
    <t xml:space="preserve">141</t>
  </si>
  <si>
    <t xml:space="preserve">776111115</t>
  </si>
  <si>
    <t xml:space="preserve">Broušení podkladu povlakových podlah před litím stěrky</t>
  </si>
  <si>
    <t xml:space="preserve">-437451835</t>
  </si>
  <si>
    <t xml:space="preserve">76+1,1*0,3*2+2,0*0,3+1,3*0,3</t>
  </si>
  <si>
    <t xml:space="preserve">142</t>
  </si>
  <si>
    <t xml:space="preserve">776111311</t>
  </si>
  <si>
    <t xml:space="preserve">Vysátí podkladu povlakových podlah</t>
  </si>
  <si>
    <t xml:space="preserve">362955870</t>
  </si>
  <si>
    <t xml:space="preserve">143</t>
  </si>
  <si>
    <t xml:space="preserve">776121112</t>
  </si>
  <si>
    <t xml:space="preserve">Vodou ředitelná penetrace savého podkladu povlakových podlah</t>
  </si>
  <si>
    <t xml:space="preserve">-320954476</t>
  </si>
  <si>
    <t xml:space="preserve">144</t>
  </si>
  <si>
    <t xml:space="preserve">776141111</t>
  </si>
  <si>
    <t xml:space="preserve">Stěrka podlahová nivelační pro vyrovnání podkladu povlakových podlah pevnosti 20 MPa tl do 3 mm</t>
  </si>
  <si>
    <t xml:space="preserve">-687472490</t>
  </si>
  <si>
    <t xml:space="preserve">145</t>
  </si>
  <si>
    <t xml:space="preserve">776201811</t>
  </si>
  <si>
    <t xml:space="preserve">Demontáž lepených povlakových podlah bez podložky včetně lišt</t>
  </si>
  <si>
    <t xml:space="preserve">1325356227</t>
  </si>
  <si>
    <t xml:space="preserve">10,5+9,1+1</t>
  </si>
  <si>
    <t xml:space="preserve">146</t>
  </si>
  <si>
    <t xml:space="preserve">776221111</t>
  </si>
  <si>
    <t xml:space="preserve">Lepení pásů z PVC standardním lepidlem</t>
  </si>
  <si>
    <t xml:space="preserve">1696460557</t>
  </si>
  <si>
    <t xml:space="preserve">147</t>
  </si>
  <si>
    <t xml:space="preserve">28412245</t>
  </si>
  <si>
    <t xml:space="preserve">krytina podlahová heterogenní š 1,5m tl 2mm</t>
  </si>
  <si>
    <t xml:space="preserve">223541923</t>
  </si>
  <si>
    <t xml:space="preserve">77,65*1,1 'Přepočtené koeficientem množství</t>
  </si>
  <si>
    <t xml:space="preserve">148</t>
  </si>
  <si>
    <t xml:space="preserve">776223112R</t>
  </si>
  <si>
    <t xml:space="preserve">Spoj povlakových podlahovin z PVC svařováním za studena</t>
  </si>
  <si>
    <t xml:space="preserve">1453523914</t>
  </si>
  <si>
    <t xml:space="preserve">149</t>
  </si>
  <si>
    <t xml:space="preserve">776421111R</t>
  </si>
  <si>
    <t xml:space="preserve">Montáž a dod.obvodových lišt lepením</t>
  </si>
  <si>
    <t xml:space="preserve">570426115</t>
  </si>
  <si>
    <t xml:space="preserve">(6,55+0,3*2+4,55+4,65+5,9+0,3+5+3,6+0,3+3,2+2,8+1,15+1)*2</t>
  </si>
  <si>
    <t xml:space="preserve">150</t>
  </si>
  <si>
    <t xml:space="preserve">998776202</t>
  </si>
  <si>
    <t xml:space="preserve">Přesun hmot procentní pro podlahy povlakové v objektech v přes 6 do 12 m</t>
  </si>
  <si>
    <t xml:space="preserve">-277824037</t>
  </si>
  <si>
    <t xml:space="preserve">781</t>
  </si>
  <si>
    <t xml:space="preserve">Dokončovací práce - obklady</t>
  </si>
  <si>
    <t xml:space="preserve">151</t>
  </si>
  <si>
    <t xml:space="preserve">781121011</t>
  </si>
  <si>
    <t xml:space="preserve">Nátěr penetrační na stěnu</t>
  </si>
  <si>
    <t xml:space="preserve">-612391731</t>
  </si>
  <si>
    <t xml:space="preserve">"kuchyň"(2,6+1,6)*0,6+0,6*0,9</t>
  </si>
  <si>
    <t xml:space="preserve">"WC"(0,9+1,15)*2*1,5-0,7*1,5</t>
  </si>
  <si>
    <t xml:space="preserve">"koupelna"(2,5+1,5)*2*2,1-0,7*2,1</t>
  </si>
  <si>
    <t xml:space="preserve">152</t>
  </si>
  <si>
    <t xml:space="preserve">781131112</t>
  </si>
  <si>
    <t xml:space="preserve">Izolace pod obklad nátěrem nebo stěrkou ve dvou vrstvách</t>
  </si>
  <si>
    <t xml:space="preserve">1575835910</t>
  </si>
  <si>
    <t xml:space="preserve">2,8*1,8</t>
  </si>
  <si>
    <t xml:space="preserve">153</t>
  </si>
  <si>
    <t xml:space="preserve">781151031</t>
  </si>
  <si>
    <t xml:space="preserve">Celoplošné vyrovnání podkladu stěrkou tl 3 mm</t>
  </si>
  <si>
    <t xml:space="preserve">-1146544160</t>
  </si>
  <si>
    <t xml:space="preserve">154</t>
  </si>
  <si>
    <t xml:space="preserve">781472214</t>
  </si>
  <si>
    <t xml:space="preserve">Montáž obkladů keramických hladkých lepených cementovým flexibilním lepidlem přes 4 do 6 ks/m2</t>
  </si>
  <si>
    <t xml:space="preserve">621028580</t>
  </si>
  <si>
    <t xml:space="preserve">155</t>
  </si>
  <si>
    <t xml:space="preserve">59761707</t>
  </si>
  <si>
    <t xml:space="preserve">obklad keramický nemrazuvzdorný povrch hladký/lesklý tl do 10mm přes 4 do 6ks/m2 (300/600mm)</t>
  </si>
  <si>
    <t xml:space="preserve">1145662161</t>
  </si>
  <si>
    <t xml:space="preserve">23,49*1,15 'Přepočtené koeficientem množství</t>
  </si>
  <si>
    <t xml:space="preserve">156</t>
  </si>
  <si>
    <t xml:space="preserve">781472291</t>
  </si>
  <si>
    <t xml:space="preserve">Příplatek k montáži obkladů keramických lepených cementovým flexibilním lepidlem za plochu do 10 m2</t>
  </si>
  <si>
    <t xml:space="preserve">2029370383</t>
  </si>
  <si>
    <t xml:space="preserve">157</t>
  </si>
  <si>
    <t xml:space="preserve">998781202</t>
  </si>
  <si>
    <t xml:space="preserve">Přesun hmot procentní pro obklady keramické v objektech v přes 6 do 12 m</t>
  </si>
  <si>
    <t xml:space="preserve">890910381</t>
  </si>
  <si>
    <t xml:space="preserve">783</t>
  </si>
  <si>
    <t xml:space="preserve">Dokončovací práce - nátěry</t>
  </si>
  <si>
    <t xml:space="preserve">158</t>
  </si>
  <si>
    <t xml:space="preserve">783-pc 1</t>
  </si>
  <si>
    <t xml:space="preserve">Nátěr trub a radiátoru na bílo</t>
  </si>
  <si>
    <t xml:space="preserve">-1936802740</t>
  </si>
  <si>
    <t xml:space="preserve">784</t>
  </si>
  <si>
    <t xml:space="preserve">Dokončovací práce - malby a tapety</t>
  </si>
  <si>
    <t xml:space="preserve">159</t>
  </si>
  <si>
    <t xml:space="preserve">784121001</t>
  </si>
  <si>
    <t xml:space="preserve">Oškrabání malby v místnostech v do 3,80 m</t>
  </si>
  <si>
    <t xml:space="preserve">-1051191872</t>
  </si>
  <si>
    <t xml:space="preserve">"1"(5,0+3,6)*2*3,42</t>
  </si>
  <si>
    <t xml:space="preserve">"2"(3,16+2,8)*2*3,45</t>
  </si>
  <si>
    <t xml:space="preserve">"3"(2,45+1,5)*2*1,9+4</t>
  </si>
  <si>
    <t xml:space="preserve">"4"(1,15+0,9)*2*1,9+4</t>
  </si>
  <si>
    <t xml:space="preserve">"5"(4,6+4,62+5,15+5,9)*2*3,42</t>
  </si>
  <si>
    <t xml:space="preserve">"6"(4,7+6,55)*2*3,42</t>
  </si>
  <si>
    <t xml:space="preserve">"7"(1,15+0,9)*2*3,4</t>
  </si>
  <si>
    <t xml:space="preserve">160</t>
  </si>
  <si>
    <t xml:space="preserve">784121011</t>
  </si>
  <si>
    <t xml:space="preserve">Rozmývání podkladu po oškrabání malby v místnostech v do 3,80 m</t>
  </si>
  <si>
    <t xml:space="preserve">-1900749298</t>
  </si>
  <si>
    <t xml:space="preserve">161</t>
  </si>
  <si>
    <t xml:space="preserve">784151011</t>
  </si>
  <si>
    <t xml:space="preserve">Dvojnásobné izolování vodou ředitelnými barvami v místnostech v do 3,80 m</t>
  </si>
  <si>
    <t xml:space="preserve">-362698528</t>
  </si>
  <si>
    <t xml:space="preserve">162</t>
  </si>
  <si>
    <t xml:space="preserve">784181101</t>
  </si>
  <si>
    <t xml:space="preserve">Základní akrylátová jednonásobná bezbarvá penetrace podkladu v místnostech v do 3,80 m</t>
  </si>
  <si>
    <t xml:space="preserve">-1649410858</t>
  </si>
  <si>
    <t xml:space="preserve">440,735-3,6</t>
  </si>
  <si>
    <t xml:space="preserve">163</t>
  </si>
  <si>
    <t xml:space="preserve">784221101</t>
  </si>
  <si>
    <t xml:space="preserve">Dvojnásobné bílé malby ze směsí za sucha dobře otěruvzdorných v místnostech do 3,80 m</t>
  </si>
  <si>
    <t xml:space="preserve">-1978645047</t>
  </si>
  <si>
    <t xml:space="preserve">HZS</t>
  </si>
  <si>
    <t xml:space="preserve">Hodinové zúčtovací sazby</t>
  </si>
  <si>
    <t xml:space="preserve">164</t>
  </si>
  <si>
    <t xml:space="preserve">HZS2211</t>
  </si>
  <si>
    <t xml:space="preserve">Hodinová zúčtovací sazba instalatér</t>
  </si>
  <si>
    <t xml:space="preserve">hod</t>
  </si>
  <si>
    <t xml:space="preserve">512</t>
  </si>
  <si>
    <t xml:space="preserve">1883587801</t>
  </si>
  <si>
    <t xml:space="preserve">"drobné pomocné instalatérské práce"7</t>
  </si>
  <si>
    <t xml:space="preserve">165</t>
  </si>
  <si>
    <t xml:space="preserve">HZS2221</t>
  </si>
  <si>
    <t xml:space="preserve">Hodinová zúčtovací sazba topenář</t>
  </si>
  <si>
    <t xml:space="preserve">505424819</t>
  </si>
  <si>
    <t xml:space="preserve">"drobné pomocné topenářské práce"4</t>
  </si>
  <si>
    <t xml:space="preserve">166</t>
  </si>
  <si>
    <t xml:space="preserve">HZS2231</t>
  </si>
  <si>
    <t xml:space="preserve">Hodinová zúčtovací sazba elektrikář</t>
  </si>
  <si>
    <t xml:space="preserve">-10968065</t>
  </si>
  <si>
    <t xml:space="preserve">"vyhledání nápojných míst, prohlídka systému"2</t>
  </si>
  <si>
    <t xml:space="preserve">"drobné pomocné elektromontážní práce"6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</si>
  <si>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</si>
  <si>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</si>
  <si>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</si>
  <si>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</si>
  <si>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167</t>
  </si>
  <si>
    <t xml:space="preserve">030001000</t>
  </si>
  <si>
    <t xml:space="preserve">Zařízení staveniště 1%</t>
  </si>
  <si>
    <t xml:space="preserve">1024</t>
  </si>
  <si>
    <t xml:space="preserve">-2065808591</t>
  </si>
  <si>
    <t xml:space="preserve">VRN6</t>
  </si>
  <si>
    <t xml:space="preserve">Územní vlivy</t>
  </si>
  <si>
    <t xml:space="preserve">168</t>
  </si>
  <si>
    <t xml:space="preserve">060001000</t>
  </si>
  <si>
    <t xml:space="preserve">Územní vlivy 3,2%</t>
  </si>
  <si>
    <t xml:space="preserve">-70900512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</si>
</sst>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39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theme="10"/>
      <name val="Wingdings 2"/>
      <family val="0"/>
      <charset val="1"/>
    </font>
    <font>
      <u val="single"/>
      <sz val="11"/>
      <color theme="10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0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9">
    <dxf>
      <fill>
        <patternFill patternType="solid">
          <fgColor rgb="FFD2D2D2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FF"/>
          <bgColor rgb="FF000000"/>
        </patternFill>
      </fill>
    </dxf>
    <dxf>
      <fill>
        <patternFill patternType="solid">
          <fgColor rgb="FF003366"/>
          <bgColor rgb="FF000000"/>
        </patternFill>
      </fill>
    </dxf>
    <dxf>
      <fill>
        <patternFill patternType="solid">
          <fgColor rgb="FF505050"/>
          <bgColor rgb="FF000000"/>
        </patternFill>
      </fill>
    </dxf>
    <dxf>
      <fill>
        <patternFill patternType="solid">
          <fgColor rgb="FF960000"/>
          <bgColor rgb="FF000000"/>
        </patternFill>
      </fill>
    </dxf>
    <dxf>
      <fill>
        <patternFill patternType="solid">
          <fgColor rgb="FF969696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FFCC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9" colorId="64" zoomScale="100" zoomScaleNormal="100" zoomScalePageLayoutView="100" workbookViewId="0">
      <selection pane="topLeft" activeCell="A1" activeCellId="1" sqref="K404 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0.12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0.12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Orli7,17-e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bytu č.17, Orlí 7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Orlí 7,Brno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22. 4. 2024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MmBrna,OSM, Husova 3, 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'Orli7,17-e - Oprava bytu 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'Orli7,17-e - Oprava bytu ...'!P137</f>
        <v>0</v>
      </c>
      <c r="AV95" s="94" t="n">
        <f aca="false">'Orli7,17-e - Oprava bytu ...'!J31</f>
        <v>0</v>
      </c>
      <c r="AW95" s="94" t="n">
        <f aca="false">'Orli7,17-e - Oprava bytu ...'!J32</f>
        <v>0</v>
      </c>
      <c r="AX95" s="94" t="n">
        <f aca="false">'Orli7,17-e - Oprava bytu ...'!J33</f>
        <v>0</v>
      </c>
      <c r="AY95" s="94" t="n">
        <f aca="false">'Orli7,17-e - Oprava bytu ...'!J34</f>
        <v>0</v>
      </c>
      <c r="AZ95" s="94" t="n">
        <f aca="false">'Orli7,17-e - Oprava bytu ...'!F31</f>
        <v>0</v>
      </c>
      <c r="BA95" s="94" t="n">
        <f aca="false">'Orli7,17-e - Oprava bytu ...'!F32</f>
        <v>0</v>
      </c>
      <c r="BB95" s="94" t="n">
        <f aca="false">'Orli7,17-e - Oprava bytu ...'!F33</f>
        <v>0</v>
      </c>
      <c r="BC95" s="94" t="n">
        <f aca="false">'Orli7,17-e - Oprava bytu ...'!F34</f>
        <v>0</v>
      </c>
      <c r="BD95" s="96" t="n">
        <f aca="false">'Orli7,17-e - Oprava bytu 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Orli7,17-e - Oprava bytu 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413"/>
  <sheetViews>
    <sheetView showFormulas="false" showGridLines="false" showRowColHeaders="true" showZeros="true" rightToLeft="false" tabSelected="true" showOutlineSymbols="true" defaultGridColor="true" view="normal" topLeftCell="A397" colorId="64" zoomScale="100" zoomScaleNormal="100" zoomScalePageLayoutView="100" workbookViewId="0">
      <selection pane="topLeft" activeCell="K404" activeCellId="0" sqref="K404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79</v>
      </c>
    </row>
    <row r="4" customFormat="false" ht="24.95" hidden="false" customHeight="true" outlineLevel="0" collapsed="false">
      <c r="B4" s="6"/>
      <c r="D4" s="7" t="s">
        <v>81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22. 4. 2024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34</v>
      </c>
      <c r="E28" s="22"/>
      <c r="F28" s="22"/>
      <c r="G28" s="22"/>
      <c r="H28" s="22"/>
      <c r="I28" s="22"/>
      <c r="J28" s="108" t="n">
        <f aca="false">ROUND(J137,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36</v>
      </c>
      <c r="G30" s="22"/>
      <c r="H30" s="22"/>
      <c r="I30" s="109" t="s">
        <v>35</v>
      </c>
      <c r="J30" s="109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38</v>
      </c>
      <c r="E31" s="15" t="s">
        <v>39</v>
      </c>
      <c r="F31" s="111" t="n">
        <f aca="false">ROUND((SUM(BE137:BE412)),  2)</f>
        <v>0</v>
      </c>
      <c r="G31" s="22"/>
      <c r="H31" s="22"/>
      <c r="I31" s="112" t="n">
        <v>0.21</v>
      </c>
      <c r="J31" s="111" t="n">
        <f aca="false">ROUND(((SUM(BE137:BE412))*I31),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1" t="n">
        <f aca="false">ROUND((SUM(BF137:BF412)),  2)</f>
        <v>0</v>
      </c>
      <c r="G32" s="22"/>
      <c r="H32" s="22"/>
      <c r="I32" s="112" t="n">
        <v>0.12</v>
      </c>
      <c r="J32" s="111" t="n">
        <f aca="false">ROUND(((SUM(BF137:BF412))*I32),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1" t="n">
        <f aca="false">ROUND((SUM(BG137:BG412)),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1" t="n">
        <f aca="false">ROUND((SUM(BH137:BH412)),  2)</f>
        <v>0</v>
      </c>
      <c r="G34" s="22"/>
      <c r="H34" s="22"/>
      <c r="I34" s="112" t="n">
        <v>0.12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1" t="n">
        <f aca="false">ROUND((SUM(BI137:BI412)),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44</v>
      </c>
      <c r="E37" s="63"/>
      <c r="F37" s="63"/>
      <c r="G37" s="115" t="s">
        <v>45</v>
      </c>
      <c r="H37" s="116" t="s">
        <v>46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9" t="s">
        <v>50</v>
      </c>
      <c r="G61" s="42" t="s">
        <v>49</v>
      </c>
      <c r="H61" s="25"/>
      <c r="I61" s="25"/>
      <c r="J61" s="120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9" t="s">
        <v>50</v>
      </c>
      <c r="G76" s="42" t="s">
        <v>49</v>
      </c>
      <c r="H76" s="25"/>
      <c r="I76" s="25"/>
      <c r="J76" s="120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82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Oprava bytu č.17, Orlí 7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Orlí 7,Brno</v>
      </c>
      <c r="G87" s="22"/>
      <c r="H87" s="22"/>
      <c r="I87" s="15" t="s">
        <v>21</v>
      </c>
      <c r="J87" s="101" t="str">
        <f aca="false">IF(J10="","",J10)</f>
        <v>22. 4. 2024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MmBrna,OSM, Husova 3, Brno</v>
      </c>
      <c r="G89" s="22"/>
      <c r="H89" s="22"/>
      <c r="I89" s="15" t="s">
        <v>29</v>
      </c>
      <c r="J89" s="121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83</v>
      </c>
      <c r="D92" s="113"/>
      <c r="E92" s="113"/>
      <c r="F92" s="113"/>
      <c r="G92" s="113"/>
      <c r="H92" s="113"/>
      <c r="I92" s="113"/>
      <c r="J92" s="123" t="s">
        <v>84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85</v>
      </c>
      <c r="D94" s="22"/>
      <c r="E94" s="22"/>
      <c r="F94" s="22"/>
      <c r="G94" s="22"/>
      <c r="H94" s="22"/>
      <c r="I94" s="22"/>
      <c r="J94" s="108" t="n">
        <f aca="false">J137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86</v>
      </c>
    </row>
    <row r="95" s="125" customFormat="true" ht="24.95" hidden="false" customHeight="true" outlineLevel="0" collapsed="false">
      <c r="B95" s="126"/>
      <c r="D95" s="127" t="s">
        <v>87</v>
      </c>
      <c r="E95" s="128"/>
      <c r="F95" s="128"/>
      <c r="G95" s="128"/>
      <c r="H95" s="128"/>
      <c r="I95" s="128"/>
      <c r="J95" s="129" t="n">
        <f aca="false">J138</f>
        <v>0</v>
      </c>
      <c r="L95" s="126"/>
    </row>
    <row r="96" s="130" customFormat="true" ht="19.9" hidden="false" customHeight="true" outlineLevel="0" collapsed="false">
      <c r="B96" s="131"/>
      <c r="D96" s="132" t="s">
        <v>88</v>
      </c>
      <c r="E96" s="133"/>
      <c r="F96" s="133"/>
      <c r="G96" s="133"/>
      <c r="H96" s="133"/>
      <c r="I96" s="133"/>
      <c r="J96" s="134" t="n">
        <f aca="false">J139</f>
        <v>0</v>
      </c>
      <c r="L96" s="131"/>
    </row>
    <row r="97" s="130" customFormat="true" ht="19.9" hidden="false" customHeight="true" outlineLevel="0" collapsed="false">
      <c r="B97" s="131"/>
      <c r="D97" s="132" t="s">
        <v>89</v>
      </c>
      <c r="E97" s="133"/>
      <c r="F97" s="133"/>
      <c r="G97" s="133"/>
      <c r="H97" s="133"/>
      <c r="I97" s="133"/>
      <c r="J97" s="134" t="n">
        <f aca="false">J146</f>
        <v>0</v>
      </c>
      <c r="L97" s="131"/>
    </row>
    <row r="98" s="130" customFormat="true" ht="19.9" hidden="false" customHeight="true" outlineLevel="0" collapsed="false">
      <c r="B98" s="131"/>
      <c r="D98" s="132" t="s">
        <v>90</v>
      </c>
      <c r="E98" s="133"/>
      <c r="F98" s="133"/>
      <c r="G98" s="133"/>
      <c r="H98" s="133"/>
      <c r="I98" s="133"/>
      <c r="J98" s="134" t="n">
        <f aca="false">J175</f>
        <v>0</v>
      </c>
      <c r="L98" s="131"/>
    </row>
    <row r="99" s="130" customFormat="true" ht="19.9" hidden="false" customHeight="true" outlineLevel="0" collapsed="false">
      <c r="B99" s="131"/>
      <c r="D99" s="132" t="s">
        <v>91</v>
      </c>
      <c r="E99" s="133"/>
      <c r="F99" s="133"/>
      <c r="G99" s="133"/>
      <c r="H99" s="133"/>
      <c r="I99" s="133"/>
      <c r="J99" s="134" t="n">
        <f aca="false">J205</f>
        <v>0</v>
      </c>
      <c r="L99" s="131"/>
    </row>
    <row r="100" s="130" customFormat="true" ht="19.9" hidden="false" customHeight="true" outlineLevel="0" collapsed="false">
      <c r="B100" s="131"/>
      <c r="D100" s="132" t="s">
        <v>92</v>
      </c>
      <c r="E100" s="133"/>
      <c r="F100" s="133"/>
      <c r="G100" s="133"/>
      <c r="H100" s="133"/>
      <c r="I100" s="133"/>
      <c r="J100" s="134" t="n">
        <f aca="false">J211</f>
        <v>0</v>
      </c>
      <c r="L100" s="131"/>
    </row>
    <row r="101" s="125" customFormat="true" ht="24.95" hidden="false" customHeight="true" outlineLevel="0" collapsed="false">
      <c r="B101" s="126"/>
      <c r="D101" s="127" t="s">
        <v>93</v>
      </c>
      <c r="E101" s="128"/>
      <c r="F101" s="128"/>
      <c r="G101" s="128"/>
      <c r="H101" s="128"/>
      <c r="I101" s="128"/>
      <c r="J101" s="129" t="n">
        <f aca="false">J213</f>
        <v>0</v>
      </c>
      <c r="L101" s="126"/>
    </row>
    <row r="102" s="130" customFormat="true" ht="19.9" hidden="false" customHeight="true" outlineLevel="0" collapsed="false">
      <c r="B102" s="131"/>
      <c r="D102" s="132" t="s">
        <v>94</v>
      </c>
      <c r="E102" s="133"/>
      <c r="F102" s="133"/>
      <c r="G102" s="133"/>
      <c r="H102" s="133"/>
      <c r="I102" s="133"/>
      <c r="J102" s="134" t="n">
        <f aca="false">J214</f>
        <v>0</v>
      </c>
      <c r="L102" s="131"/>
    </row>
    <row r="103" s="130" customFormat="true" ht="19.9" hidden="false" customHeight="true" outlineLevel="0" collapsed="false">
      <c r="B103" s="131"/>
      <c r="D103" s="132" t="s">
        <v>95</v>
      </c>
      <c r="E103" s="133"/>
      <c r="F103" s="133"/>
      <c r="G103" s="133"/>
      <c r="H103" s="133"/>
      <c r="I103" s="133"/>
      <c r="J103" s="134" t="n">
        <f aca="false">J226</f>
        <v>0</v>
      </c>
      <c r="L103" s="131"/>
    </row>
    <row r="104" s="130" customFormat="true" ht="19.9" hidden="false" customHeight="true" outlineLevel="0" collapsed="false">
      <c r="B104" s="131"/>
      <c r="D104" s="132" t="s">
        <v>96</v>
      </c>
      <c r="E104" s="133"/>
      <c r="F104" s="133"/>
      <c r="G104" s="133"/>
      <c r="H104" s="133"/>
      <c r="I104" s="133"/>
      <c r="J104" s="134" t="n">
        <f aca="false">J247</f>
        <v>0</v>
      </c>
      <c r="L104" s="131"/>
    </row>
    <row r="105" s="130" customFormat="true" ht="19.9" hidden="false" customHeight="true" outlineLevel="0" collapsed="false">
      <c r="B105" s="131"/>
      <c r="D105" s="132" t="s">
        <v>97</v>
      </c>
      <c r="E105" s="133"/>
      <c r="F105" s="133"/>
      <c r="G105" s="133"/>
      <c r="H105" s="133"/>
      <c r="I105" s="133"/>
      <c r="J105" s="134" t="n">
        <f aca="false">J264</f>
        <v>0</v>
      </c>
      <c r="L105" s="131"/>
    </row>
    <row r="106" s="130" customFormat="true" ht="19.9" hidden="false" customHeight="true" outlineLevel="0" collapsed="false">
      <c r="B106" s="131"/>
      <c r="D106" s="132" t="s">
        <v>98</v>
      </c>
      <c r="E106" s="133"/>
      <c r="F106" s="133"/>
      <c r="G106" s="133"/>
      <c r="H106" s="133"/>
      <c r="I106" s="133"/>
      <c r="J106" s="134" t="n">
        <f aca="false">J270</f>
        <v>0</v>
      </c>
      <c r="L106" s="131"/>
    </row>
    <row r="107" s="130" customFormat="true" ht="19.9" hidden="false" customHeight="true" outlineLevel="0" collapsed="false">
      <c r="B107" s="131"/>
      <c r="D107" s="132" t="s">
        <v>99</v>
      </c>
      <c r="E107" s="133"/>
      <c r="F107" s="133"/>
      <c r="G107" s="133"/>
      <c r="H107" s="133"/>
      <c r="I107" s="133"/>
      <c r="J107" s="134" t="n">
        <f aca="false">J274</f>
        <v>0</v>
      </c>
      <c r="L107" s="131"/>
    </row>
    <row r="108" s="130" customFormat="true" ht="19.9" hidden="false" customHeight="true" outlineLevel="0" collapsed="false">
      <c r="B108" s="131"/>
      <c r="D108" s="132" t="s">
        <v>100</v>
      </c>
      <c r="E108" s="133"/>
      <c r="F108" s="133"/>
      <c r="G108" s="133"/>
      <c r="H108" s="133"/>
      <c r="I108" s="133"/>
      <c r="J108" s="134" t="n">
        <f aca="false">J317</f>
        <v>0</v>
      </c>
      <c r="L108" s="131"/>
    </row>
    <row r="109" s="130" customFormat="true" ht="19.9" hidden="false" customHeight="true" outlineLevel="0" collapsed="false">
      <c r="B109" s="131"/>
      <c r="D109" s="132" t="s">
        <v>101</v>
      </c>
      <c r="E109" s="133"/>
      <c r="F109" s="133"/>
      <c r="G109" s="133"/>
      <c r="H109" s="133"/>
      <c r="I109" s="133"/>
      <c r="J109" s="134" t="n">
        <f aca="false">J324</f>
        <v>0</v>
      </c>
      <c r="L109" s="131"/>
    </row>
    <row r="110" s="130" customFormat="true" ht="19.9" hidden="false" customHeight="true" outlineLevel="0" collapsed="false">
      <c r="B110" s="131"/>
      <c r="D110" s="132" t="s">
        <v>102</v>
      </c>
      <c r="E110" s="133"/>
      <c r="F110" s="133"/>
      <c r="G110" s="133"/>
      <c r="H110" s="133"/>
      <c r="I110" s="133"/>
      <c r="J110" s="134" t="n">
        <f aca="false">J333</f>
        <v>0</v>
      </c>
      <c r="L110" s="131"/>
    </row>
    <row r="111" s="130" customFormat="true" ht="19.9" hidden="false" customHeight="true" outlineLevel="0" collapsed="false">
      <c r="B111" s="131"/>
      <c r="D111" s="132" t="s">
        <v>103</v>
      </c>
      <c r="E111" s="133"/>
      <c r="F111" s="133"/>
      <c r="G111" s="133"/>
      <c r="H111" s="133"/>
      <c r="I111" s="133"/>
      <c r="J111" s="134" t="n">
        <f aca="false">J338</f>
        <v>0</v>
      </c>
      <c r="L111" s="131"/>
    </row>
    <row r="112" s="130" customFormat="true" ht="19.9" hidden="false" customHeight="true" outlineLevel="0" collapsed="false">
      <c r="B112" s="131"/>
      <c r="D112" s="132" t="s">
        <v>104</v>
      </c>
      <c r="E112" s="133"/>
      <c r="F112" s="133"/>
      <c r="G112" s="133"/>
      <c r="H112" s="133"/>
      <c r="I112" s="133"/>
      <c r="J112" s="134" t="n">
        <f aca="false">J350</f>
        <v>0</v>
      </c>
      <c r="L112" s="131"/>
    </row>
    <row r="113" s="130" customFormat="true" ht="19.9" hidden="false" customHeight="true" outlineLevel="0" collapsed="false">
      <c r="B113" s="131"/>
      <c r="D113" s="132" t="s">
        <v>105</v>
      </c>
      <c r="E113" s="133"/>
      <c r="F113" s="133"/>
      <c r="G113" s="133"/>
      <c r="H113" s="133"/>
      <c r="I113" s="133"/>
      <c r="J113" s="134" t="n">
        <f aca="false">J365</f>
        <v>0</v>
      </c>
      <c r="L113" s="131"/>
    </row>
    <row r="114" s="130" customFormat="true" ht="19.9" hidden="false" customHeight="true" outlineLevel="0" collapsed="false">
      <c r="B114" s="131"/>
      <c r="D114" s="132" t="s">
        <v>106</v>
      </c>
      <c r="E114" s="133"/>
      <c r="F114" s="133"/>
      <c r="G114" s="133"/>
      <c r="H114" s="133"/>
      <c r="I114" s="133"/>
      <c r="J114" s="134" t="n">
        <f aca="false">J379</f>
        <v>0</v>
      </c>
      <c r="L114" s="131"/>
    </row>
    <row r="115" s="130" customFormat="true" ht="19.9" hidden="false" customHeight="true" outlineLevel="0" collapsed="false">
      <c r="B115" s="131"/>
      <c r="D115" s="132" t="s">
        <v>107</v>
      </c>
      <c r="E115" s="133"/>
      <c r="F115" s="133"/>
      <c r="G115" s="133"/>
      <c r="H115" s="133"/>
      <c r="I115" s="133"/>
      <c r="J115" s="134" t="n">
        <f aca="false">J381</f>
        <v>0</v>
      </c>
      <c r="L115" s="131"/>
    </row>
    <row r="116" s="125" customFormat="true" ht="24.95" hidden="false" customHeight="true" outlineLevel="0" collapsed="false">
      <c r="B116" s="126"/>
      <c r="D116" s="127" t="s">
        <v>108</v>
      </c>
      <c r="E116" s="128"/>
      <c r="F116" s="128"/>
      <c r="G116" s="128"/>
      <c r="H116" s="128"/>
      <c r="I116" s="128"/>
      <c r="J116" s="129" t="n">
        <f aca="false">J397</f>
        <v>0</v>
      </c>
      <c r="L116" s="126"/>
    </row>
    <row r="117" s="125" customFormat="true" ht="24.95" hidden="false" customHeight="true" outlineLevel="0" collapsed="false">
      <c r="B117" s="126"/>
      <c r="D117" s="127" t="s">
        <v>109</v>
      </c>
      <c r="E117" s="128"/>
      <c r="F117" s="128"/>
      <c r="G117" s="128"/>
      <c r="H117" s="128"/>
      <c r="I117" s="128"/>
      <c r="J117" s="129" t="n">
        <f aca="false">J408</f>
        <v>0</v>
      </c>
      <c r="L117" s="126"/>
    </row>
    <row r="118" s="130" customFormat="true" ht="19.9" hidden="false" customHeight="true" outlineLevel="0" collapsed="false">
      <c r="B118" s="131"/>
      <c r="D118" s="132" t="s">
        <v>110</v>
      </c>
      <c r="E118" s="133"/>
      <c r="F118" s="133"/>
      <c r="G118" s="133"/>
      <c r="H118" s="133"/>
      <c r="I118" s="133"/>
      <c r="J118" s="134" t="n">
        <f aca="false">J409</f>
        <v>0</v>
      </c>
      <c r="L118" s="131"/>
    </row>
    <row r="119" s="130" customFormat="true" ht="19.9" hidden="false" customHeight="true" outlineLevel="0" collapsed="false">
      <c r="B119" s="131"/>
      <c r="D119" s="132" t="s">
        <v>111</v>
      </c>
      <c r="E119" s="133"/>
      <c r="F119" s="133"/>
      <c r="G119" s="133"/>
      <c r="H119" s="133"/>
      <c r="I119" s="133"/>
      <c r="J119" s="134" t="n">
        <f aca="false">J411</f>
        <v>0</v>
      </c>
      <c r="L119" s="131"/>
    </row>
    <row r="120" s="27" customFormat="true" ht="21.85" hidden="false" customHeight="true" outlineLevel="0" collapsed="false">
      <c r="A120" s="22"/>
      <c r="B120" s="23"/>
      <c r="C120" s="22"/>
      <c r="D120" s="22"/>
      <c r="E120" s="22"/>
      <c r="F120" s="22"/>
      <c r="G120" s="22"/>
      <c r="H120" s="22"/>
      <c r="I120" s="22"/>
      <c r="J120" s="22"/>
      <c r="K120" s="22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27" customFormat="true" ht="6.95" hidden="false" customHeight="true" outlineLevel="0" collapsed="false">
      <c r="A121" s="22"/>
      <c r="B121" s="44"/>
      <c r="C121" s="45"/>
      <c r="D121" s="45"/>
      <c r="E121" s="45"/>
      <c r="F121" s="45"/>
      <c r="G121" s="45"/>
      <c r="H121" s="45"/>
      <c r="I121" s="45"/>
      <c r="J121" s="45"/>
      <c r="K121" s="45"/>
      <c r="L121" s="39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5" s="27" customFormat="true" ht="6.95" hidden="false" customHeight="true" outlineLevel="0" collapsed="false">
      <c r="A125" s="22"/>
      <c r="B125" s="46"/>
      <c r="C125" s="47"/>
      <c r="D125" s="47"/>
      <c r="E125" s="47"/>
      <c r="F125" s="47"/>
      <c r="G125" s="47"/>
      <c r="H125" s="47"/>
      <c r="I125" s="47"/>
      <c r="J125" s="47"/>
      <c r="K125" s="47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="27" customFormat="true" ht="24.95" hidden="false" customHeight="true" outlineLevel="0" collapsed="false">
      <c r="A126" s="22"/>
      <c r="B126" s="23"/>
      <c r="C126" s="7" t="s">
        <v>112</v>
      </c>
      <c r="D126" s="22"/>
      <c r="E126" s="22"/>
      <c r="F126" s="22"/>
      <c r="G126" s="22"/>
      <c r="H126" s="22"/>
      <c r="I126" s="22"/>
      <c r="J126" s="22"/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6.95" hidden="false" customHeight="true" outlineLevel="0" collapsed="false">
      <c r="A127" s="22"/>
      <c r="B127" s="23"/>
      <c r="C127" s="22"/>
      <c r="D127" s="22"/>
      <c r="E127" s="22"/>
      <c r="F127" s="22"/>
      <c r="G127" s="22"/>
      <c r="H127" s="22"/>
      <c r="I127" s="22"/>
      <c r="J127" s="22"/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27" customFormat="true" ht="12" hidden="false" customHeight="true" outlineLevel="0" collapsed="false">
      <c r="A128" s="22"/>
      <c r="B128" s="23"/>
      <c r="C128" s="15" t="s">
        <v>15</v>
      </c>
      <c r="D128" s="22"/>
      <c r="E128" s="22"/>
      <c r="F128" s="22"/>
      <c r="G128" s="22"/>
      <c r="H128" s="22"/>
      <c r="I128" s="22"/>
      <c r="J128" s="22"/>
      <c r="K128" s="22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16.5" hidden="false" customHeight="true" outlineLevel="0" collapsed="false">
      <c r="A129" s="22"/>
      <c r="B129" s="23"/>
      <c r="C129" s="22"/>
      <c r="D129" s="22"/>
      <c r="E129" s="100" t="str">
        <f aca="false">E7</f>
        <v>Oprava bytu č.17, Orlí 7</v>
      </c>
      <c r="F129" s="100"/>
      <c r="G129" s="100"/>
      <c r="H129" s="100"/>
      <c r="I129" s="22"/>
      <c r="J129" s="22"/>
      <c r="K129" s="22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27" customFormat="true" ht="6.95" hidden="false" customHeight="true" outlineLevel="0" collapsed="false">
      <c r="A130" s="22"/>
      <c r="B130" s="23"/>
      <c r="C130" s="22"/>
      <c r="D130" s="22"/>
      <c r="E130" s="22"/>
      <c r="F130" s="22"/>
      <c r="G130" s="22"/>
      <c r="H130" s="22"/>
      <c r="I130" s="22"/>
      <c r="J130" s="22"/>
      <c r="K130" s="22"/>
      <c r="L130" s="39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="27" customFormat="true" ht="12" hidden="false" customHeight="true" outlineLevel="0" collapsed="false">
      <c r="A131" s="22"/>
      <c r="B131" s="23"/>
      <c r="C131" s="15" t="s">
        <v>19</v>
      </c>
      <c r="D131" s="22"/>
      <c r="E131" s="22"/>
      <c r="F131" s="16" t="str">
        <f aca="false">F10</f>
        <v>Orlí 7,Brno</v>
      </c>
      <c r="G131" s="22"/>
      <c r="H131" s="22"/>
      <c r="I131" s="15" t="s">
        <v>21</v>
      </c>
      <c r="J131" s="101" t="str">
        <f aca="false">IF(J10="","",J10)</f>
        <v>22. 4. 2024</v>
      </c>
      <c r="K131" s="22"/>
      <c r="L131" s="39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</row>
    <row r="132" s="27" customFormat="true" ht="6.95" hidden="false" customHeight="true" outlineLevel="0" collapsed="false">
      <c r="A132" s="22"/>
      <c r="B132" s="23"/>
      <c r="C132" s="22"/>
      <c r="D132" s="22"/>
      <c r="E132" s="22"/>
      <c r="F132" s="22"/>
      <c r="G132" s="22"/>
      <c r="H132" s="22"/>
      <c r="I132" s="22"/>
      <c r="J132" s="22"/>
      <c r="K132" s="22"/>
      <c r="L132" s="39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</row>
    <row r="133" s="27" customFormat="true" ht="15.15" hidden="false" customHeight="true" outlineLevel="0" collapsed="false">
      <c r="A133" s="22"/>
      <c r="B133" s="23"/>
      <c r="C133" s="15" t="s">
        <v>23</v>
      </c>
      <c r="D133" s="22"/>
      <c r="E133" s="22"/>
      <c r="F133" s="16" t="str">
        <f aca="false">E13</f>
        <v>MmBrna,OSM, Husova 3, Brno</v>
      </c>
      <c r="G133" s="22"/>
      <c r="H133" s="22"/>
      <c r="I133" s="15" t="s">
        <v>29</v>
      </c>
      <c r="J133" s="121" t="str">
        <f aca="false">E19</f>
        <v>Radka Volková</v>
      </c>
      <c r="K133" s="22"/>
      <c r="L133" s="39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</row>
    <row r="134" s="27" customFormat="true" ht="15.15" hidden="false" customHeight="true" outlineLevel="0" collapsed="false">
      <c r="A134" s="22"/>
      <c r="B134" s="23"/>
      <c r="C134" s="15" t="s">
        <v>27</v>
      </c>
      <c r="D134" s="22"/>
      <c r="E134" s="22"/>
      <c r="F134" s="16" t="str">
        <f aca="false">IF(E16="","",E16)</f>
        <v>Vyplň údaj</v>
      </c>
      <c r="G134" s="22"/>
      <c r="H134" s="22"/>
      <c r="I134" s="15" t="s">
        <v>32</v>
      </c>
      <c r="J134" s="121" t="str">
        <f aca="false">E22</f>
        <v>Radka Volková</v>
      </c>
      <c r="K134" s="22"/>
      <c r="L134" s="39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</row>
    <row r="135" s="27" customFormat="true" ht="10.3" hidden="false" customHeight="true" outlineLevel="0" collapsed="false">
      <c r="A135" s="22"/>
      <c r="B135" s="23"/>
      <c r="C135" s="22"/>
      <c r="D135" s="22"/>
      <c r="E135" s="22"/>
      <c r="F135" s="22"/>
      <c r="G135" s="22"/>
      <c r="H135" s="22"/>
      <c r="I135" s="22"/>
      <c r="J135" s="22"/>
      <c r="K135" s="22"/>
      <c r="L135" s="39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</row>
    <row r="136" s="141" customFormat="true" ht="29.3" hidden="false" customHeight="true" outlineLevel="0" collapsed="false">
      <c r="A136" s="135"/>
      <c r="B136" s="136"/>
      <c r="C136" s="137" t="s">
        <v>113</v>
      </c>
      <c r="D136" s="138" t="s">
        <v>59</v>
      </c>
      <c r="E136" s="138" t="s">
        <v>55</v>
      </c>
      <c r="F136" s="138" t="s">
        <v>56</v>
      </c>
      <c r="G136" s="138" t="s">
        <v>114</v>
      </c>
      <c r="H136" s="138" t="s">
        <v>115</v>
      </c>
      <c r="I136" s="138" t="s">
        <v>116</v>
      </c>
      <c r="J136" s="138" t="s">
        <v>84</v>
      </c>
      <c r="K136" s="139" t="s">
        <v>117</v>
      </c>
      <c r="L136" s="140"/>
      <c r="M136" s="68"/>
      <c r="N136" s="69" t="s">
        <v>38</v>
      </c>
      <c r="O136" s="69" t="s">
        <v>118</v>
      </c>
      <c r="P136" s="69" t="s">
        <v>119</v>
      </c>
      <c r="Q136" s="69" t="s">
        <v>120</v>
      </c>
      <c r="R136" s="69" t="s">
        <v>121</v>
      </c>
      <c r="S136" s="69" t="s">
        <v>122</v>
      </c>
      <c r="T136" s="70" t="s">
        <v>123</v>
      </c>
      <c r="U136" s="135"/>
      <c r="V136" s="135"/>
      <c r="W136" s="135"/>
      <c r="X136" s="135"/>
      <c r="Y136" s="135"/>
      <c r="Z136" s="135"/>
      <c r="AA136" s="135"/>
      <c r="AB136" s="135"/>
      <c r="AC136" s="135"/>
      <c r="AD136" s="135"/>
      <c r="AE136" s="135"/>
    </row>
    <row r="137" s="27" customFormat="true" ht="22.8" hidden="false" customHeight="true" outlineLevel="0" collapsed="false">
      <c r="A137" s="22"/>
      <c r="B137" s="23"/>
      <c r="C137" s="76" t="s">
        <v>124</v>
      </c>
      <c r="D137" s="22"/>
      <c r="E137" s="22"/>
      <c r="F137" s="22"/>
      <c r="G137" s="22"/>
      <c r="H137" s="22"/>
      <c r="I137" s="22"/>
      <c r="J137" s="142" t="n">
        <f aca="false">BK137</f>
        <v>0</v>
      </c>
      <c r="K137" s="22"/>
      <c r="L137" s="23"/>
      <c r="M137" s="71"/>
      <c r="N137" s="58"/>
      <c r="O137" s="72"/>
      <c r="P137" s="143" t="n">
        <f aca="false">P138+P213+P397+P408</f>
        <v>0</v>
      </c>
      <c r="Q137" s="72"/>
      <c r="R137" s="143" t="n">
        <f aca="false">R138+R213+R397+R408</f>
        <v>6.99196511</v>
      </c>
      <c r="S137" s="72"/>
      <c r="T137" s="144" t="n">
        <f aca="false">T138+T213+T397+T408</f>
        <v>5.14986555</v>
      </c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T137" s="3" t="s">
        <v>73</v>
      </c>
      <c r="AU137" s="3" t="s">
        <v>86</v>
      </c>
      <c r="BK137" s="145" t="n">
        <f aca="false">BK138+BK213+BK397+BK408</f>
        <v>0</v>
      </c>
    </row>
    <row r="138" s="146" customFormat="true" ht="25.9" hidden="false" customHeight="true" outlineLevel="0" collapsed="false">
      <c r="B138" s="147"/>
      <c r="D138" s="148" t="s">
        <v>73</v>
      </c>
      <c r="E138" s="149" t="s">
        <v>125</v>
      </c>
      <c r="F138" s="149" t="s">
        <v>126</v>
      </c>
      <c r="I138" s="150"/>
      <c r="J138" s="151" t="n">
        <f aca="false">BK138</f>
        <v>0</v>
      </c>
      <c r="L138" s="147"/>
      <c r="M138" s="152"/>
      <c r="N138" s="153"/>
      <c r="O138" s="153"/>
      <c r="P138" s="154" t="n">
        <f aca="false">P139+P146+P175+P205+P211</f>
        <v>0</v>
      </c>
      <c r="Q138" s="153"/>
      <c r="R138" s="154" t="n">
        <f aca="false">R139+R146+R175+R205+R211</f>
        <v>3.33215497</v>
      </c>
      <c r="S138" s="153"/>
      <c r="T138" s="155" t="n">
        <f aca="false">T139+T146+T175+T205+T211</f>
        <v>4.6999457</v>
      </c>
      <c r="AR138" s="148" t="s">
        <v>79</v>
      </c>
      <c r="AT138" s="156" t="s">
        <v>73</v>
      </c>
      <c r="AU138" s="156" t="s">
        <v>74</v>
      </c>
      <c r="AY138" s="148" t="s">
        <v>127</v>
      </c>
      <c r="BK138" s="157" t="n">
        <f aca="false">BK139+BK146+BK175+BK205+BK211</f>
        <v>0</v>
      </c>
    </row>
    <row r="139" s="146" customFormat="true" ht="22.8" hidden="false" customHeight="true" outlineLevel="0" collapsed="false">
      <c r="B139" s="147"/>
      <c r="D139" s="148" t="s">
        <v>73</v>
      </c>
      <c r="E139" s="158" t="s">
        <v>128</v>
      </c>
      <c r="F139" s="158" t="s">
        <v>129</v>
      </c>
      <c r="I139" s="150"/>
      <c r="J139" s="159" t="n">
        <f aca="false">BK139</f>
        <v>0</v>
      </c>
      <c r="L139" s="147"/>
      <c r="M139" s="152"/>
      <c r="N139" s="153"/>
      <c r="O139" s="153"/>
      <c r="P139" s="154" t="n">
        <f aca="false">SUM(P140:P145)</f>
        <v>0</v>
      </c>
      <c r="Q139" s="153"/>
      <c r="R139" s="154" t="n">
        <f aca="false">SUM(R140:R145)</f>
        <v>0.3215292</v>
      </c>
      <c r="S139" s="153"/>
      <c r="T139" s="155" t="n">
        <f aca="false">SUM(T140:T145)</f>
        <v>0</v>
      </c>
      <c r="AR139" s="148" t="s">
        <v>79</v>
      </c>
      <c r="AT139" s="156" t="s">
        <v>73</v>
      </c>
      <c r="AU139" s="156" t="s">
        <v>79</v>
      </c>
      <c r="AY139" s="148" t="s">
        <v>127</v>
      </c>
      <c r="BK139" s="157" t="n">
        <f aca="false">SUM(BK140:BK145)</f>
        <v>0</v>
      </c>
    </row>
    <row r="140" s="27" customFormat="true" ht="24.15" hidden="false" customHeight="true" outlineLevel="0" collapsed="false">
      <c r="A140" s="22"/>
      <c r="B140" s="160"/>
      <c r="C140" s="161" t="s">
        <v>79</v>
      </c>
      <c r="D140" s="161" t="s">
        <v>130</v>
      </c>
      <c r="E140" s="162" t="s">
        <v>131</v>
      </c>
      <c r="F140" s="163" t="s">
        <v>132</v>
      </c>
      <c r="G140" s="164" t="s">
        <v>133</v>
      </c>
      <c r="H140" s="165" t="n">
        <v>3.92</v>
      </c>
      <c r="I140" s="166"/>
      <c r="J140" s="167" t="n">
        <f aca="false">ROUND(I140*H140,2)</f>
        <v>0</v>
      </c>
      <c r="K140" s="163"/>
      <c r="L140" s="23"/>
      <c r="M140" s="168"/>
      <c r="N140" s="169" t="s">
        <v>40</v>
      </c>
      <c r="O140" s="60"/>
      <c r="P140" s="170" t="n">
        <f aca="false">O140*H140</f>
        <v>0</v>
      </c>
      <c r="Q140" s="170" t="n">
        <v>0.06166</v>
      </c>
      <c r="R140" s="170" t="n">
        <f aca="false">Q140*H140</f>
        <v>0.2417072</v>
      </c>
      <c r="S140" s="170" t="n">
        <v>0</v>
      </c>
      <c r="T140" s="171" t="n">
        <f aca="false">S140*H140</f>
        <v>0</v>
      </c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R140" s="172" t="s">
        <v>134</v>
      </c>
      <c r="AT140" s="172" t="s">
        <v>130</v>
      </c>
      <c r="AU140" s="172" t="s">
        <v>135</v>
      </c>
      <c r="AY140" s="3" t="s">
        <v>127</v>
      </c>
      <c r="BE140" s="173" t="n">
        <f aca="false">IF(N140="základní",J140,0)</f>
        <v>0</v>
      </c>
      <c r="BF140" s="173" t="n">
        <f aca="false">IF(N140="snížená",J140,0)</f>
        <v>0</v>
      </c>
      <c r="BG140" s="173" t="n">
        <f aca="false">IF(N140="zákl. přenesená",J140,0)</f>
        <v>0</v>
      </c>
      <c r="BH140" s="173" t="n">
        <f aca="false">IF(N140="sníž. přenesená",J140,0)</f>
        <v>0</v>
      </c>
      <c r="BI140" s="173" t="n">
        <f aca="false">IF(N140="nulová",J140,0)</f>
        <v>0</v>
      </c>
      <c r="BJ140" s="3" t="s">
        <v>135</v>
      </c>
      <c r="BK140" s="173" t="n">
        <f aca="false">ROUND(I140*H140,2)</f>
        <v>0</v>
      </c>
      <c r="BL140" s="3" t="s">
        <v>134</v>
      </c>
      <c r="BM140" s="172" t="s">
        <v>136</v>
      </c>
    </row>
    <row r="141" s="174" customFormat="true" ht="12.8" hidden="false" customHeight="false" outlineLevel="0" collapsed="false">
      <c r="B141" s="175"/>
      <c r="D141" s="176" t="s">
        <v>137</v>
      </c>
      <c r="E141" s="177"/>
      <c r="F141" s="178" t="s">
        <v>138</v>
      </c>
      <c r="H141" s="179" t="n">
        <v>3.92</v>
      </c>
      <c r="I141" s="180"/>
      <c r="L141" s="175"/>
      <c r="M141" s="181"/>
      <c r="N141" s="182"/>
      <c r="O141" s="182"/>
      <c r="P141" s="182"/>
      <c r="Q141" s="182"/>
      <c r="R141" s="182"/>
      <c r="S141" s="182"/>
      <c r="T141" s="183"/>
      <c r="AT141" s="177" t="s">
        <v>137</v>
      </c>
      <c r="AU141" s="177" t="s">
        <v>135</v>
      </c>
      <c r="AV141" s="174" t="s">
        <v>135</v>
      </c>
      <c r="AW141" s="174" t="s">
        <v>31</v>
      </c>
      <c r="AX141" s="174" t="s">
        <v>79</v>
      </c>
      <c r="AY141" s="177" t="s">
        <v>127</v>
      </c>
    </row>
    <row r="142" s="27" customFormat="true" ht="24.15" hidden="false" customHeight="true" outlineLevel="0" collapsed="false">
      <c r="A142" s="22"/>
      <c r="B142" s="160"/>
      <c r="C142" s="161" t="s">
        <v>135</v>
      </c>
      <c r="D142" s="161" t="s">
        <v>130</v>
      </c>
      <c r="E142" s="162" t="s">
        <v>139</v>
      </c>
      <c r="F142" s="163" t="s">
        <v>140</v>
      </c>
      <c r="G142" s="164" t="s">
        <v>141</v>
      </c>
      <c r="H142" s="165" t="n">
        <v>2.8</v>
      </c>
      <c r="I142" s="166"/>
      <c r="J142" s="167" t="n">
        <f aca="false">ROUND(I142*H142,2)</f>
        <v>0</v>
      </c>
      <c r="K142" s="163" t="s">
        <v>142</v>
      </c>
      <c r="L142" s="23"/>
      <c r="M142" s="168"/>
      <c r="N142" s="169" t="s">
        <v>40</v>
      </c>
      <c r="O142" s="60"/>
      <c r="P142" s="170" t="n">
        <f aca="false">O142*H142</f>
        <v>0</v>
      </c>
      <c r="Q142" s="170" t="n">
        <v>0.00013</v>
      </c>
      <c r="R142" s="170" t="n">
        <f aca="false">Q142*H142</f>
        <v>0.000364</v>
      </c>
      <c r="S142" s="170" t="n">
        <v>0</v>
      </c>
      <c r="T142" s="171" t="n">
        <f aca="false">S142*H142</f>
        <v>0</v>
      </c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R142" s="172" t="s">
        <v>134</v>
      </c>
      <c r="AT142" s="172" t="s">
        <v>130</v>
      </c>
      <c r="AU142" s="172" t="s">
        <v>135</v>
      </c>
      <c r="AY142" s="3" t="s">
        <v>127</v>
      </c>
      <c r="BE142" s="173" t="n">
        <f aca="false">IF(N142="základní",J142,0)</f>
        <v>0</v>
      </c>
      <c r="BF142" s="173" t="n">
        <f aca="false">IF(N142="snížená",J142,0)</f>
        <v>0</v>
      </c>
      <c r="BG142" s="173" t="n">
        <f aca="false">IF(N142="zákl. přenesená",J142,0)</f>
        <v>0</v>
      </c>
      <c r="BH142" s="173" t="n">
        <f aca="false">IF(N142="sníž. přenesená",J142,0)</f>
        <v>0</v>
      </c>
      <c r="BI142" s="173" t="n">
        <f aca="false">IF(N142="nulová",J142,0)</f>
        <v>0</v>
      </c>
      <c r="BJ142" s="3" t="s">
        <v>135</v>
      </c>
      <c r="BK142" s="173" t="n">
        <f aca="false">ROUND(I142*H142,2)</f>
        <v>0</v>
      </c>
      <c r="BL142" s="3" t="s">
        <v>134</v>
      </c>
      <c r="BM142" s="172" t="s">
        <v>143</v>
      </c>
    </row>
    <row r="143" s="174" customFormat="true" ht="12.8" hidden="false" customHeight="false" outlineLevel="0" collapsed="false">
      <c r="B143" s="175"/>
      <c r="D143" s="176" t="s">
        <v>137</v>
      </c>
      <c r="E143" s="177"/>
      <c r="F143" s="178" t="s">
        <v>144</v>
      </c>
      <c r="H143" s="179" t="n">
        <v>2.8</v>
      </c>
      <c r="I143" s="180"/>
      <c r="L143" s="175"/>
      <c r="M143" s="181"/>
      <c r="N143" s="182"/>
      <c r="O143" s="182"/>
      <c r="P143" s="182"/>
      <c r="Q143" s="182"/>
      <c r="R143" s="182"/>
      <c r="S143" s="182"/>
      <c r="T143" s="183"/>
      <c r="AT143" s="177" t="s">
        <v>137</v>
      </c>
      <c r="AU143" s="177" t="s">
        <v>135</v>
      </c>
      <c r="AV143" s="174" t="s">
        <v>135</v>
      </c>
      <c r="AW143" s="174" t="s">
        <v>31</v>
      </c>
      <c r="AX143" s="174" t="s">
        <v>79</v>
      </c>
      <c r="AY143" s="177" t="s">
        <v>127</v>
      </c>
    </row>
    <row r="144" s="27" customFormat="true" ht="24.15" hidden="false" customHeight="true" outlineLevel="0" collapsed="false">
      <c r="A144" s="22"/>
      <c r="B144" s="160"/>
      <c r="C144" s="161" t="s">
        <v>128</v>
      </c>
      <c r="D144" s="161" t="s">
        <v>130</v>
      </c>
      <c r="E144" s="162" t="s">
        <v>145</v>
      </c>
      <c r="F144" s="163" t="s">
        <v>146</v>
      </c>
      <c r="G144" s="164" t="s">
        <v>133</v>
      </c>
      <c r="H144" s="165" t="n">
        <v>1.275</v>
      </c>
      <c r="I144" s="166"/>
      <c r="J144" s="167" t="n">
        <f aca="false">ROUND(I144*H144,2)</f>
        <v>0</v>
      </c>
      <c r="K144" s="163" t="s">
        <v>142</v>
      </c>
      <c r="L144" s="23"/>
      <c r="M144" s="168"/>
      <c r="N144" s="169" t="s">
        <v>40</v>
      </c>
      <c r="O144" s="60"/>
      <c r="P144" s="170" t="n">
        <f aca="false">O144*H144</f>
        <v>0</v>
      </c>
      <c r="Q144" s="170" t="n">
        <v>0.06232</v>
      </c>
      <c r="R144" s="170" t="n">
        <f aca="false">Q144*H144</f>
        <v>0.079458</v>
      </c>
      <c r="S144" s="170" t="n">
        <v>0</v>
      </c>
      <c r="T144" s="171" t="n">
        <f aca="false">S144*H144</f>
        <v>0</v>
      </c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R144" s="172" t="s">
        <v>134</v>
      </c>
      <c r="AT144" s="172" t="s">
        <v>130</v>
      </c>
      <c r="AU144" s="172" t="s">
        <v>135</v>
      </c>
      <c r="AY144" s="3" t="s">
        <v>127</v>
      </c>
      <c r="BE144" s="173" t="n">
        <f aca="false">IF(N144="základní",J144,0)</f>
        <v>0</v>
      </c>
      <c r="BF144" s="173" t="n">
        <f aca="false">IF(N144="snížená",J144,0)</f>
        <v>0</v>
      </c>
      <c r="BG144" s="173" t="n">
        <f aca="false">IF(N144="zákl. přenesená",J144,0)</f>
        <v>0</v>
      </c>
      <c r="BH144" s="173" t="n">
        <f aca="false">IF(N144="sníž. přenesená",J144,0)</f>
        <v>0</v>
      </c>
      <c r="BI144" s="173" t="n">
        <f aca="false">IF(N144="nulová",J144,0)</f>
        <v>0</v>
      </c>
      <c r="BJ144" s="3" t="s">
        <v>135</v>
      </c>
      <c r="BK144" s="173" t="n">
        <f aca="false">ROUND(I144*H144,2)</f>
        <v>0</v>
      </c>
      <c r="BL144" s="3" t="s">
        <v>134</v>
      </c>
      <c r="BM144" s="172" t="s">
        <v>147</v>
      </c>
    </row>
    <row r="145" s="174" customFormat="true" ht="12.8" hidden="false" customHeight="false" outlineLevel="0" collapsed="false">
      <c r="B145" s="175"/>
      <c r="D145" s="176" t="s">
        <v>137</v>
      </c>
      <c r="E145" s="177"/>
      <c r="F145" s="178" t="s">
        <v>148</v>
      </c>
      <c r="H145" s="179" t="n">
        <v>1.275</v>
      </c>
      <c r="I145" s="180"/>
      <c r="L145" s="175"/>
      <c r="M145" s="181"/>
      <c r="N145" s="182"/>
      <c r="O145" s="182"/>
      <c r="P145" s="182"/>
      <c r="Q145" s="182"/>
      <c r="R145" s="182"/>
      <c r="S145" s="182"/>
      <c r="T145" s="183"/>
      <c r="AT145" s="177" t="s">
        <v>137</v>
      </c>
      <c r="AU145" s="177" t="s">
        <v>135</v>
      </c>
      <c r="AV145" s="174" t="s">
        <v>135</v>
      </c>
      <c r="AW145" s="174" t="s">
        <v>31</v>
      </c>
      <c r="AX145" s="174" t="s">
        <v>79</v>
      </c>
      <c r="AY145" s="177" t="s">
        <v>127</v>
      </c>
    </row>
    <row r="146" s="146" customFormat="true" ht="22.8" hidden="false" customHeight="true" outlineLevel="0" collapsed="false">
      <c r="B146" s="147"/>
      <c r="D146" s="148" t="s">
        <v>73</v>
      </c>
      <c r="E146" s="158" t="s">
        <v>149</v>
      </c>
      <c r="F146" s="158" t="s">
        <v>150</v>
      </c>
      <c r="I146" s="150"/>
      <c r="J146" s="159" t="n">
        <f aca="false">BK146</f>
        <v>0</v>
      </c>
      <c r="L146" s="147"/>
      <c r="M146" s="152"/>
      <c r="N146" s="153"/>
      <c r="O146" s="153"/>
      <c r="P146" s="154" t="n">
        <f aca="false">SUM(P147:P174)</f>
        <v>0</v>
      </c>
      <c r="Q146" s="153"/>
      <c r="R146" s="154" t="n">
        <f aca="false">SUM(R147:R174)</f>
        <v>3.00680477</v>
      </c>
      <c r="S146" s="153"/>
      <c r="T146" s="155" t="n">
        <f aca="false">SUM(T147:T174)</f>
        <v>0.0006867</v>
      </c>
      <c r="AR146" s="148" t="s">
        <v>79</v>
      </c>
      <c r="AT146" s="156" t="s">
        <v>73</v>
      </c>
      <c r="AU146" s="156" t="s">
        <v>79</v>
      </c>
      <c r="AY146" s="148" t="s">
        <v>127</v>
      </c>
      <c r="BK146" s="157" t="n">
        <f aca="false">SUM(BK147:BK174)</f>
        <v>0</v>
      </c>
    </row>
    <row r="147" s="27" customFormat="true" ht="24.15" hidden="false" customHeight="true" outlineLevel="0" collapsed="false">
      <c r="A147" s="22"/>
      <c r="B147" s="160"/>
      <c r="C147" s="161" t="s">
        <v>134</v>
      </c>
      <c r="D147" s="161" t="s">
        <v>130</v>
      </c>
      <c r="E147" s="162" t="s">
        <v>151</v>
      </c>
      <c r="F147" s="163" t="s">
        <v>152</v>
      </c>
      <c r="G147" s="164" t="s">
        <v>133</v>
      </c>
      <c r="H147" s="165" t="n">
        <v>76.85</v>
      </c>
      <c r="I147" s="166"/>
      <c r="J147" s="167" t="n">
        <f aca="false">ROUND(I147*H147,2)</f>
        <v>0</v>
      </c>
      <c r="K147" s="163" t="s">
        <v>142</v>
      </c>
      <c r="L147" s="23"/>
      <c r="M147" s="168"/>
      <c r="N147" s="169" t="s">
        <v>40</v>
      </c>
      <c r="O147" s="60"/>
      <c r="P147" s="170" t="n">
        <f aca="false">O147*H147</f>
        <v>0</v>
      </c>
      <c r="Q147" s="170" t="n">
        <v>0.0057</v>
      </c>
      <c r="R147" s="170" t="n">
        <f aca="false">Q147*H147</f>
        <v>0.438045</v>
      </c>
      <c r="S147" s="170" t="n">
        <v>0</v>
      </c>
      <c r="T147" s="171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72" t="s">
        <v>134</v>
      </c>
      <c r="AT147" s="172" t="s">
        <v>130</v>
      </c>
      <c r="AU147" s="172" t="s">
        <v>135</v>
      </c>
      <c r="AY147" s="3" t="s">
        <v>127</v>
      </c>
      <c r="BE147" s="173" t="n">
        <f aca="false">IF(N147="základní",J147,0)</f>
        <v>0</v>
      </c>
      <c r="BF147" s="173" t="n">
        <f aca="false">IF(N147="snížená",J147,0)</f>
        <v>0</v>
      </c>
      <c r="BG147" s="173" t="n">
        <f aca="false">IF(N147="zákl. přenesená",J147,0)</f>
        <v>0</v>
      </c>
      <c r="BH147" s="173" t="n">
        <f aca="false">IF(N147="sníž. přenesená",J147,0)</f>
        <v>0</v>
      </c>
      <c r="BI147" s="173" t="n">
        <f aca="false">IF(N147="nulová",J147,0)</f>
        <v>0</v>
      </c>
      <c r="BJ147" s="3" t="s">
        <v>135</v>
      </c>
      <c r="BK147" s="173" t="n">
        <f aca="false">ROUND(I147*H147,2)</f>
        <v>0</v>
      </c>
      <c r="BL147" s="3" t="s">
        <v>134</v>
      </c>
      <c r="BM147" s="172" t="s">
        <v>153</v>
      </c>
    </row>
    <row r="148" s="174" customFormat="true" ht="12.8" hidden="false" customHeight="false" outlineLevel="0" collapsed="false">
      <c r="B148" s="175"/>
      <c r="D148" s="176" t="s">
        <v>137</v>
      </c>
      <c r="E148" s="177"/>
      <c r="F148" s="178" t="s">
        <v>154</v>
      </c>
      <c r="H148" s="179" t="n">
        <v>76.85</v>
      </c>
      <c r="I148" s="180"/>
      <c r="L148" s="175"/>
      <c r="M148" s="181"/>
      <c r="N148" s="182"/>
      <c r="O148" s="182"/>
      <c r="P148" s="182"/>
      <c r="Q148" s="182"/>
      <c r="R148" s="182"/>
      <c r="S148" s="182"/>
      <c r="T148" s="183"/>
      <c r="AT148" s="177" t="s">
        <v>137</v>
      </c>
      <c r="AU148" s="177" t="s">
        <v>135</v>
      </c>
      <c r="AV148" s="174" t="s">
        <v>135</v>
      </c>
      <c r="AW148" s="174" t="s">
        <v>31</v>
      </c>
      <c r="AX148" s="174" t="s">
        <v>79</v>
      </c>
      <c r="AY148" s="177" t="s">
        <v>127</v>
      </c>
    </row>
    <row r="149" s="27" customFormat="true" ht="24.15" hidden="false" customHeight="true" outlineLevel="0" collapsed="false">
      <c r="A149" s="22"/>
      <c r="B149" s="160"/>
      <c r="C149" s="161" t="s">
        <v>155</v>
      </c>
      <c r="D149" s="161" t="s">
        <v>130</v>
      </c>
      <c r="E149" s="162" t="s">
        <v>156</v>
      </c>
      <c r="F149" s="163" t="s">
        <v>157</v>
      </c>
      <c r="G149" s="164" t="s">
        <v>133</v>
      </c>
      <c r="H149" s="165" t="n">
        <v>30.193</v>
      </c>
      <c r="I149" s="166"/>
      <c r="J149" s="167" t="n">
        <f aca="false">ROUND(I149*H149,2)</f>
        <v>0</v>
      </c>
      <c r="K149" s="163" t="s">
        <v>142</v>
      </c>
      <c r="L149" s="23"/>
      <c r="M149" s="168"/>
      <c r="N149" s="169" t="s">
        <v>40</v>
      </c>
      <c r="O149" s="60"/>
      <c r="P149" s="170" t="n">
        <f aca="false">O149*H149</f>
        <v>0</v>
      </c>
      <c r="Q149" s="170" t="n">
        <v>0.00026</v>
      </c>
      <c r="R149" s="170" t="n">
        <f aca="false">Q149*H149</f>
        <v>0.00785018</v>
      </c>
      <c r="S149" s="170" t="n">
        <v>0</v>
      </c>
      <c r="T149" s="171" t="n">
        <f aca="false">S149*H149</f>
        <v>0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72" t="s">
        <v>134</v>
      </c>
      <c r="AT149" s="172" t="s">
        <v>130</v>
      </c>
      <c r="AU149" s="172" t="s">
        <v>135</v>
      </c>
      <c r="AY149" s="3" t="s">
        <v>127</v>
      </c>
      <c r="BE149" s="173" t="n">
        <f aca="false">IF(N149="základní",J149,0)</f>
        <v>0</v>
      </c>
      <c r="BF149" s="173" t="n">
        <f aca="false">IF(N149="snížená",J149,0)</f>
        <v>0</v>
      </c>
      <c r="BG149" s="173" t="n">
        <f aca="false">IF(N149="zákl. přenesená",J149,0)</f>
        <v>0</v>
      </c>
      <c r="BH149" s="173" t="n">
        <f aca="false">IF(N149="sníž. přenesená",J149,0)</f>
        <v>0</v>
      </c>
      <c r="BI149" s="173" t="n">
        <f aca="false">IF(N149="nulová",J149,0)</f>
        <v>0</v>
      </c>
      <c r="BJ149" s="3" t="s">
        <v>135</v>
      </c>
      <c r="BK149" s="173" t="n">
        <f aca="false">ROUND(I149*H149,2)</f>
        <v>0</v>
      </c>
      <c r="BL149" s="3" t="s">
        <v>134</v>
      </c>
      <c r="BM149" s="172" t="s">
        <v>158</v>
      </c>
    </row>
    <row r="150" s="174" customFormat="true" ht="12.8" hidden="false" customHeight="false" outlineLevel="0" collapsed="false">
      <c r="B150" s="175"/>
      <c r="D150" s="176" t="s">
        <v>137</v>
      </c>
      <c r="E150" s="177"/>
      <c r="F150" s="178" t="s">
        <v>159</v>
      </c>
      <c r="H150" s="179" t="n">
        <v>3.92</v>
      </c>
      <c r="I150" s="180"/>
      <c r="L150" s="175"/>
      <c r="M150" s="181"/>
      <c r="N150" s="182"/>
      <c r="O150" s="182"/>
      <c r="P150" s="182"/>
      <c r="Q150" s="182"/>
      <c r="R150" s="182"/>
      <c r="S150" s="182"/>
      <c r="T150" s="183"/>
      <c r="AT150" s="177" t="s">
        <v>137</v>
      </c>
      <c r="AU150" s="177" t="s">
        <v>135</v>
      </c>
      <c r="AV150" s="174" t="s">
        <v>135</v>
      </c>
      <c r="AW150" s="174" t="s">
        <v>31</v>
      </c>
      <c r="AX150" s="174" t="s">
        <v>74</v>
      </c>
      <c r="AY150" s="177" t="s">
        <v>127</v>
      </c>
    </row>
    <row r="151" s="174" customFormat="true" ht="12.8" hidden="false" customHeight="false" outlineLevel="0" collapsed="false">
      <c r="B151" s="175"/>
      <c r="D151" s="176" t="s">
        <v>137</v>
      </c>
      <c r="E151" s="177"/>
      <c r="F151" s="178" t="s">
        <v>160</v>
      </c>
      <c r="H151" s="179" t="n">
        <v>1.275</v>
      </c>
      <c r="I151" s="180"/>
      <c r="L151" s="175"/>
      <c r="M151" s="181"/>
      <c r="N151" s="182"/>
      <c r="O151" s="182"/>
      <c r="P151" s="182"/>
      <c r="Q151" s="182"/>
      <c r="R151" s="182"/>
      <c r="S151" s="182"/>
      <c r="T151" s="183"/>
      <c r="AT151" s="177" t="s">
        <v>137</v>
      </c>
      <c r="AU151" s="177" t="s">
        <v>135</v>
      </c>
      <c r="AV151" s="174" t="s">
        <v>135</v>
      </c>
      <c r="AW151" s="174" t="s">
        <v>31</v>
      </c>
      <c r="AX151" s="174" t="s">
        <v>74</v>
      </c>
      <c r="AY151" s="177" t="s">
        <v>127</v>
      </c>
    </row>
    <row r="152" s="174" customFormat="true" ht="12.8" hidden="false" customHeight="false" outlineLevel="0" collapsed="false">
      <c r="B152" s="175"/>
      <c r="D152" s="176" t="s">
        <v>137</v>
      </c>
      <c r="E152" s="177"/>
      <c r="F152" s="178" t="s">
        <v>161</v>
      </c>
      <c r="H152" s="179" t="n">
        <v>24.998</v>
      </c>
      <c r="I152" s="180"/>
      <c r="L152" s="175"/>
      <c r="M152" s="181"/>
      <c r="N152" s="182"/>
      <c r="O152" s="182"/>
      <c r="P152" s="182"/>
      <c r="Q152" s="182"/>
      <c r="R152" s="182"/>
      <c r="S152" s="182"/>
      <c r="T152" s="183"/>
      <c r="AT152" s="177" t="s">
        <v>137</v>
      </c>
      <c r="AU152" s="177" t="s">
        <v>135</v>
      </c>
      <c r="AV152" s="174" t="s">
        <v>135</v>
      </c>
      <c r="AW152" s="174" t="s">
        <v>31</v>
      </c>
      <c r="AX152" s="174" t="s">
        <v>74</v>
      </c>
      <c r="AY152" s="177" t="s">
        <v>127</v>
      </c>
    </row>
    <row r="153" s="184" customFormat="true" ht="12.8" hidden="false" customHeight="false" outlineLevel="0" collapsed="false">
      <c r="B153" s="185"/>
      <c r="D153" s="176" t="s">
        <v>137</v>
      </c>
      <c r="E153" s="186"/>
      <c r="F153" s="187" t="s">
        <v>162</v>
      </c>
      <c r="H153" s="188" t="n">
        <v>30.193</v>
      </c>
      <c r="I153" s="189"/>
      <c r="L153" s="185"/>
      <c r="M153" s="190"/>
      <c r="N153" s="191"/>
      <c r="O153" s="191"/>
      <c r="P153" s="191"/>
      <c r="Q153" s="191"/>
      <c r="R153" s="191"/>
      <c r="S153" s="191"/>
      <c r="T153" s="192"/>
      <c r="AT153" s="186" t="s">
        <v>137</v>
      </c>
      <c r="AU153" s="186" t="s">
        <v>135</v>
      </c>
      <c r="AV153" s="184" t="s">
        <v>134</v>
      </c>
      <c r="AW153" s="184" t="s">
        <v>31</v>
      </c>
      <c r="AX153" s="184" t="s">
        <v>79</v>
      </c>
      <c r="AY153" s="186" t="s">
        <v>127</v>
      </c>
    </row>
    <row r="154" s="27" customFormat="true" ht="21.75" hidden="false" customHeight="true" outlineLevel="0" collapsed="false">
      <c r="A154" s="22"/>
      <c r="B154" s="160"/>
      <c r="C154" s="161" t="s">
        <v>149</v>
      </c>
      <c r="D154" s="161" t="s">
        <v>130</v>
      </c>
      <c r="E154" s="162" t="s">
        <v>163</v>
      </c>
      <c r="F154" s="163" t="s">
        <v>164</v>
      </c>
      <c r="G154" s="164" t="s">
        <v>133</v>
      </c>
      <c r="H154" s="165" t="n">
        <v>3.8</v>
      </c>
      <c r="I154" s="166"/>
      <c r="J154" s="167" t="n">
        <f aca="false">ROUND(I154*H154,2)</f>
        <v>0</v>
      </c>
      <c r="K154" s="163" t="s">
        <v>142</v>
      </c>
      <c r="L154" s="23"/>
      <c r="M154" s="168"/>
      <c r="N154" s="169" t="s">
        <v>40</v>
      </c>
      <c r="O154" s="60"/>
      <c r="P154" s="170" t="n">
        <f aca="false">O154*H154</f>
        <v>0</v>
      </c>
      <c r="Q154" s="170" t="n">
        <v>0.056</v>
      </c>
      <c r="R154" s="170" t="n">
        <f aca="false">Q154*H154</f>
        <v>0.2128</v>
      </c>
      <c r="S154" s="170" t="n">
        <v>0</v>
      </c>
      <c r="T154" s="171" t="n">
        <f aca="false">S154*H154</f>
        <v>0</v>
      </c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R154" s="172" t="s">
        <v>134</v>
      </c>
      <c r="AT154" s="172" t="s">
        <v>130</v>
      </c>
      <c r="AU154" s="172" t="s">
        <v>135</v>
      </c>
      <c r="AY154" s="3" t="s">
        <v>127</v>
      </c>
      <c r="BE154" s="173" t="n">
        <f aca="false">IF(N154="základní",J154,0)</f>
        <v>0</v>
      </c>
      <c r="BF154" s="173" t="n">
        <f aca="false">IF(N154="snížená",J154,0)</f>
        <v>0</v>
      </c>
      <c r="BG154" s="173" t="n">
        <f aca="false">IF(N154="zákl. přenesená",J154,0)</f>
        <v>0</v>
      </c>
      <c r="BH154" s="173" t="n">
        <f aca="false">IF(N154="sníž. přenesená",J154,0)</f>
        <v>0</v>
      </c>
      <c r="BI154" s="173" t="n">
        <f aca="false">IF(N154="nulová",J154,0)</f>
        <v>0</v>
      </c>
      <c r="BJ154" s="3" t="s">
        <v>135</v>
      </c>
      <c r="BK154" s="173" t="n">
        <f aca="false">ROUND(I154*H154,2)</f>
        <v>0</v>
      </c>
      <c r="BL154" s="3" t="s">
        <v>134</v>
      </c>
      <c r="BM154" s="172" t="s">
        <v>165</v>
      </c>
    </row>
    <row r="155" s="174" customFormat="true" ht="12.8" hidden="false" customHeight="false" outlineLevel="0" collapsed="false">
      <c r="B155" s="175"/>
      <c r="D155" s="176" t="s">
        <v>137</v>
      </c>
      <c r="E155" s="177"/>
      <c r="F155" s="178" t="s">
        <v>166</v>
      </c>
      <c r="H155" s="179" t="n">
        <v>3.5</v>
      </c>
      <c r="I155" s="180"/>
      <c r="L155" s="175"/>
      <c r="M155" s="181"/>
      <c r="N155" s="182"/>
      <c r="O155" s="182"/>
      <c r="P155" s="182"/>
      <c r="Q155" s="182"/>
      <c r="R155" s="182"/>
      <c r="S155" s="182"/>
      <c r="T155" s="183"/>
      <c r="AT155" s="177" t="s">
        <v>137</v>
      </c>
      <c r="AU155" s="177" t="s">
        <v>135</v>
      </c>
      <c r="AV155" s="174" t="s">
        <v>135</v>
      </c>
      <c r="AW155" s="174" t="s">
        <v>31</v>
      </c>
      <c r="AX155" s="174" t="s">
        <v>74</v>
      </c>
      <c r="AY155" s="177" t="s">
        <v>127</v>
      </c>
    </row>
    <row r="156" s="174" customFormat="true" ht="12.8" hidden="false" customHeight="false" outlineLevel="0" collapsed="false">
      <c r="B156" s="175"/>
      <c r="D156" s="176" t="s">
        <v>137</v>
      </c>
      <c r="E156" s="177"/>
      <c r="F156" s="178" t="s">
        <v>167</v>
      </c>
      <c r="H156" s="179" t="n">
        <v>0.3</v>
      </c>
      <c r="I156" s="180"/>
      <c r="L156" s="175"/>
      <c r="M156" s="181"/>
      <c r="N156" s="182"/>
      <c r="O156" s="182"/>
      <c r="P156" s="182"/>
      <c r="Q156" s="182"/>
      <c r="R156" s="182"/>
      <c r="S156" s="182"/>
      <c r="T156" s="183"/>
      <c r="AT156" s="177" t="s">
        <v>137</v>
      </c>
      <c r="AU156" s="177" t="s">
        <v>135</v>
      </c>
      <c r="AV156" s="174" t="s">
        <v>135</v>
      </c>
      <c r="AW156" s="174" t="s">
        <v>31</v>
      </c>
      <c r="AX156" s="174" t="s">
        <v>74</v>
      </c>
      <c r="AY156" s="177" t="s">
        <v>127</v>
      </c>
    </row>
    <row r="157" s="184" customFormat="true" ht="12.8" hidden="false" customHeight="false" outlineLevel="0" collapsed="false">
      <c r="B157" s="185"/>
      <c r="D157" s="176" t="s">
        <v>137</v>
      </c>
      <c r="E157" s="186"/>
      <c r="F157" s="187" t="s">
        <v>162</v>
      </c>
      <c r="H157" s="188" t="n">
        <v>3.8</v>
      </c>
      <c r="I157" s="189"/>
      <c r="L157" s="185"/>
      <c r="M157" s="190"/>
      <c r="N157" s="191"/>
      <c r="O157" s="191"/>
      <c r="P157" s="191"/>
      <c r="Q157" s="191"/>
      <c r="R157" s="191"/>
      <c r="S157" s="191"/>
      <c r="T157" s="192"/>
      <c r="AT157" s="186" t="s">
        <v>137</v>
      </c>
      <c r="AU157" s="186" t="s">
        <v>135</v>
      </c>
      <c r="AV157" s="184" t="s">
        <v>134</v>
      </c>
      <c r="AW157" s="184" t="s">
        <v>31</v>
      </c>
      <c r="AX157" s="184" t="s">
        <v>79</v>
      </c>
      <c r="AY157" s="186" t="s">
        <v>127</v>
      </c>
    </row>
    <row r="158" s="27" customFormat="true" ht="21.75" hidden="false" customHeight="true" outlineLevel="0" collapsed="false">
      <c r="A158" s="22"/>
      <c r="B158" s="160"/>
      <c r="C158" s="161" t="s">
        <v>168</v>
      </c>
      <c r="D158" s="161" t="s">
        <v>130</v>
      </c>
      <c r="E158" s="162" t="s">
        <v>169</v>
      </c>
      <c r="F158" s="163" t="s">
        <v>170</v>
      </c>
      <c r="G158" s="164" t="s">
        <v>133</v>
      </c>
      <c r="H158" s="165" t="n">
        <v>9.12</v>
      </c>
      <c r="I158" s="166"/>
      <c r="J158" s="167" t="n">
        <f aca="false">ROUND(I158*H158,2)</f>
        <v>0</v>
      </c>
      <c r="K158" s="163" t="s">
        <v>142</v>
      </c>
      <c r="L158" s="23"/>
      <c r="M158" s="168"/>
      <c r="N158" s="169" t="s">
        <v>40</v>
      </c>
      <c r="O158" s="60"/>
      <c r="P158" s="170" t="n">
        <f aca="false">O158*H158</f>
        <v>0</v>
      </c>
      <c r="Q158" s="170" t="n">
        <v>0.00438</v>
      </c>
      <c r="R158" s="170" t="n">
        <f aca="false">Q158*H158</f>
        <v>0.0399456</v>
      </c>
      <c r="S158" s="170" t="n">
        <v>0</v>
      </c>
      <c r="T158" s="171" t="n">
        <f aca="false">S158*H158</f>
        <v>0</v>
      </c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R158" s="172" t="s">
        <v>134</v>
      </c>
      <c r="AT158" s="172" t="s">
        <v>130</v>
      </c>
      <c r="AU158" s="172" t="s">
        <v>135</v>
      </c>
      <c r="AY158" s="3" t="s">
        <v>127</v>
      </c>
      <c r="BE158" s="173" t="n">
        <f aca="false">IF(N158="základní",J158,0)</f>
        <v>0</v>
      </c>
      <c r="BF158" s="173" t="n">
        <f aca="false">IF(N158="snížená",J158,0)</f>
        <v>0</v>
      </c>
      <c r="BG158" s="173" t="n">
        <f aca="false">IF(N158="zákl. přenesená",J158,0)</f>
        <v>0</v>
      </c>
      <c r="BH158" s="173" t="n">
        <f aca="false">IF(N158="sníž. přenesená",J158,0)</f>
        <v>0</v>
      </c>
      <c r="BI158" s="173" t="n">
        <f aca="false">IF(N158="nulová",J158,0)</f>
        <v>0</v>
      </c>
      <c r="BJ158" s="3" t="s">
        <v>135</v>
      </c>
      <c r="BK158" s="173" t="n">
        <f aca="false">ROUND(I158*H158,2)</f>
        <v>0</v>
      </c>
      <c r="BL158" s="3" t="s">
        <v>134</v>
      </c>
      <c r="BM158" s="172" t="s">
        <v>171</v>
      </c>
    </row>
    <row r="159" s="174" customFormat="true" ht="12.8" hidden="false" customHeight="false" outlineLevel="0" collapsed="false">
      <c r="B159" s="175"/>
      <c r="D159" s="176" t="s">
        <v>137</v>
      </c>
      <c r="E159" s="177"/>
      <c r="F159" s="178" t="s">
        <v>172</v>
      </c>
      <c r="H159" s="179" t="n">
        <v>7.84</v>
      </c>
      <c r="I159" s="180"/>
      <c r="L159" s="175"/>
      <c r="M159" s="181"/>
      <c r="N159" s="182"/>
      <c r="O159" s="182"/>
      <c r="P159" s="182"/>
      <c r="Q159" s="182"/>
      <c r="R159" s="182"/>
      <c r="S159" s="182"/>
      <c r="T159" s="183"/>
      <c r="AT159" s="177" t="s">
        <v>137</v>
      </c>
      <c r="AU159" s="177" t="s">
        <v>135</v>
      </c>
      <c r="AV159" s="174" t="s">
        <v>135</v>
      </c>
      <c r="AW159" s="174" t="s">
        <v>31</v>
      </c>
      <c r="AX159" s="174" t="s">
        <v>74</v>
      </c>
      <c r="AY159" s="177" t="s">
        <v>127</v>
      </c>
    </row>
    <row r="160" s="174" customFormat="true" ht="12.8" hidden="false" customHeight="false" outlineLevel="0" collapsed="false">
      <c r="B160" s="175"/>
      <c r="D160" s="176" t="s">
        <v>137</v>
      </c>
      <c r="E160" s="177"/>
      <c r="F160" s="178" t="s">
        <v>173</v>
      </c>
      <c r="H160" s="179" t="n">
        <v>1.28</v>
      </c>
      <c r="I160" s="180"/>
      <c r="L160" s="175"/>
      <c r="M160" s="181"/>
      <c r="N160" s="182"/>
      <c r="O160" s="182"/>
      <c r="P160" s="182"/>
      <c r="Q160" s="182"/>
      <c r="R160" s="182"/>
      <c r="S160" s="182"/>
      <c r="T160" s="183"/>
      <c r="AT160" s="177" t="s">
        <v>137</v>
      </c>
      <c r="AU160" s="177" t="s">
        <v>135</v>
      </c>
      <c r="AV160" s="174" t="s">
        <v>135</v>
      </c>
      <c r="AW160" s="174" t="s">
        <v>31</v>
      </c>
      <c r="AX160" s="174" t="s">
        <v>74</v>
      </c>
      <c r="AY160" s="177" t="s">
        <v>127</v>
      </c>
    </row>
    <row r="161" s="184" customFormat="true" ht="12.8" hidden="false" customHeight="false" outlineLevel="0" collapsed="false">
      <c r="B161" s="185"/>
      <c r="D161" s="176" t="s">
        <v>137</v>
      </c>
      <c r="E161" s="186"/>
      <c r="F161" s="187" t="s">
        <v>162</v>
      </c>
      <c r="H161" s="188" t="n">
        <v>9.12</v>
      </c>
      <c r="I161" s="189"/>
      <c r="L161" s="185"/>
      <c r="M161" s="190"/>
      <c r="N161" s="191"/>
      <c r="O161" s="191"/>
      <c r="P161" s="191"/>
      <c r="Q161" s="191"/>
      <c r="R161" s="191"/>
      <c r="S161" s="191"/>
      <c r="T161" s="192"/>
      <c r="AT161" s="186" t="s">
        <v>137</v>
      </c>
      <c r="AU161" s="186" t="s">
        <v>135</v>
      </c>
      <c r="AV161" s="184" t="s">
        <v>134</v>
      </c>
      <c r="AW161" s="184" t="s">
        <v>31</v>
      </c>
      <c r="AX161" s="184" t="s">
        <v>79</v>
      </c>
      <c r="AY161" s="186" t="s">
        <v>127</v>
      </c>
    </row>
    <row r="162" s="27" customFormat="true" ht="24.15" hidden="false" customHeight="true" outlineLevel="0" collapsed="false">
      <c r="A162" s="22"/>
      <c r="B162" s="160"/>
      <c r="C162" s="161" t="s">
        <v>174</v>
      </c>
      <c r="D162" s="161" t="s">
        <v>130</v>
      </c>
      <c r="E162" s="162" t="s">
        <v>175</v>
      </c>
      <c r="F162" s="163" t="s">
        <v>176</v>
      </c>
      <c r="G162" s="164" t="s">
        <v>133</v>
      </c>
      <c r="H162" s="165" t="n">
        <v>30.193</v>
      </c>
      <c r="I162" s="166"/>
      <c r="J162" s="167" t="n">
        <f aca="false">ROUND(I162*H162,2)</f>
        <v>0</v>
      </c>
      <c r="K162" s="163" t="s">
        <v>142</v>
      </c>
      <c r="L162" s="23"/>
      <c r="M162" s="168"/>
      <c r="N162" s="169" t="s">
        <v>40</v>
      </c>
      <c r="O162" s="60"/>
      <c r="P162" s="170" t="n">
        <f aca="false">O162*H162</f>
        <v>0</v>
      </c>
      <c r="Q162" s="170" t="n">
        <v>0.01838</v>
      </c>
      <c r="R162" s="170" t="n">
        <f aca="false">Q162*H162</f>
        <v>0.55494734</v>
      </c>
      <c r="S162" s="170" t="n">
        <v>0</v>
      </c>
      <c r="T162" s="171" t="n">
        <f aca="false">S162*H162</f>
        <v>0</v>
      </c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R162" s="172" t="s">
        <v>134</v>
      </c>
      <c r="AT162" s="172" t="s">
        <v>130</v>
      </c>
      <c r="AU162" s="172" t="s">
        <v>135</v>
      </c>
      <c r="AY162" s="3" t="s">
        <v>127</v>
      </c>
      <c r="BE162" s="173" t="n">
        <f aca="false">IF(N162="základní",J162,0)</f>
        <v>0</v>
      </c>
      <c r="BF162" s="173" t="n">
        <f aca="false">IF(N162="snížená",J162,0)</f>
        <v>0</v>
      </c>
      <c r="BG162" s="173" t="n">
        <f aca="false">IF(N162="zákl. přenesená",J162,0)</f>
        <v>0</v>
      </c>
      <c r="BH162" s="173" t="n">
        <f aca="false">IF(N162="sníž. přenesená",J162,0)</f>
        <v>0</v>
      </c>
      <c r="BI162" s="173" t="n">
        <f aca="false">IF(N162="nulová",J162,0)</f>
        <v>0</v>
      </c>
      <c r="BJ162" s="3" t="s">
        <v>135</v>
      </c>
      <c r="BK162" s="173" t="n">
        <f aca="false">ROUND(I162*H162,2)</f>
        <v>0</v>
      </c>
      <c r="BL162" s="3" t="s">
        <v>134</v>
      </c>
      <c r="BM162" s="172" t="s">
        <v>177</v>
      </c>
    </row>
    <row r="163" s="27" customFormat="true" ht="24.15" hidden="false" customHeight="true" outlineLevel="0" collapsed="false">
      <c r="A163" s="22"/>
      <c r="B163" s="160"/>
      <c r="C163" s="161" t="s">
        <v>178</v>
      </c>
      <c r="D163" s="161" t="s">
        <v>130</v>
      </c>
      <c r="E163" s="162" t="s">
        <v>179</v>
      </c>
      <c r="F163" s="163" t="s">
        <v>180</v>
      </c>
      <c r="G163" s="164" t="s">
        <v>133</v>
      </c>
      <c r="H163" s="165" t="n">
        <v>307.361</v>
      </c>
      <c r="I163" s="166"/>
      <c r="J163" s="167" t="n">
        <f aca="false">ROUND(I163*H163,2)</f>
        <v>0</v>
      </c>
      <c r="K163" s="163" t="s">
        <v>142</v>
      </c>
      <c r="L163" s="23"/>
      <c r="M163" s="168"/>
      <c r="N163" s="169" t="s">
        <v>40</v>
      </c>
      <c r="O163" s="60"/>
      <c r="P163" s="170" t="n">
        <f aca="false">O163*H163</f>
        <v>0</v>
      </c>
      <c r="Q163" s="170" t="n">
        <v>0.0057</v>
      </c>
      <c r="R163" s="170" t="n">
        <f aca="false">Q163*H163</f>
        <v>1.7519577</v>
      </c>
      <c r="S163" s="170" t="n">
        <v>0</v>
      </c>
      <c r="T163" s="171" t="n">
        <f aca="false">S163*H163</f>
        <v>0</v>
      </c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R163" s="172" t="s">
        <v>134</v>
      </c>
      <c r="AT163" s="172" t="s">
        <v>130</v>
      </c>
      <c r="AU163" s="172" t="s">
        <v>135</v>
      </c>
      <c r="AY163" s="3" t="s">
        <v>127</v>
      </c>
      <c r="BE163" s="173" t="n">
        <f aca="false">IF(N163="základní",J163,0)</f>
        <v>0</v>
      </c>
      <c r="BF163" s="173" t="n">
        <f aca="false">IF(N163="snížená",J163,0)</f>
        <v>0</v>
      </c>
      <c r="BG163" s="173" t="n">
        <f aca="false">IF(N163="zákl. přenesená",J163,0)</f>
        <v>0</v>
      </c>
      <c r="BH163" s="173" t="n">
        <f aca="false">IF(N163="sníž. přenesená",J163,0)</f>
        <v>0</v>
      </c>
      <c r="BI163" s="173" t="n">
        <f aca="false">IF(N163="nulová",J163,0)</f>
        <v>0</v>
      </c>
      <c r="BJ163" s="3" t="s">
        <v>135</v>
      </c>
      <c r="BK163" s="173" t="n">
        <f aca="false">ROUND(I163*H163,2)</f>
        <v>0</v>
      </c>
      <c r="BL163" s="3" t="s">
        <v>134</v>
      </c>
      <c r="BM163" s="172" t="s">
        <v>181</v>
      </c>
    </row>
    <row r="164" s="174" customFormat="true" ht="19.25" hidden="false" customHeight="false" outlineLevel="0" collapsed="false">
      <c r="B164" s="175"/>
      <c r="D164" s="176" t="s">
        <v>137</v>
      </c>
      <c r="E164" s="177"/>
      <c r="F164" s="178" t="s">
        <v>182</v>
      </c>
      <c r="H164" s="179" t="n">
        <v>48.784</v>
      </c>
      <c r="I164" s="180"/>
      <c r="L164" s="175"/>
      <c r="M164" s="181"/>
      <c r="N164" s="182"/>
      <c r="O164" s="182"/>
      <c r="P164" s="182"/>
      <c r="Q164" s="182"/>
      <c r="R164" s="182"/>
      <c r="S164" s="182"/>
      <c r="T164" s="183"/>
      <c r="AT164" s="177" t="s">
        <v>137</v>
      </c>
      <c r="AU164" s="177" t="s">
        <v>135</v>
      </c>
      <c r="AV164" s="174" t="s">
        <v>135</v>
      </c>
      <c r="AW164" s="174" t="s">
        <v>31</v>
      </c>
      <c r="AX164" s="174" t="s">
        <v>74</v>
      </c>
      <c r="AY164" s="177" t="s">
        <v>127</v>
      </c>
    </row>
    <row r="165" s="174" customFormat="true" ht="12.8" hidden="false" customHeight="false" outlineLevel="0" collapsed="false">
      <c r="B165" s="175"/>
      <c r="D165" s="176" t="s">
        <v>137</v>
      </c>
      <c r="E165" s="177"/>
      <c r="F165" s="178" t="s">
        <v>183</v>
      </c>
      <c r="H165" s="179" t="n">
        <v>36.529</v>
      </c>
      <c r="I165" s="180"/>
      <c r="L165" s="175"/>
      <c r="M165" s="181"/>
      <c r="N165" s="182"/>
      <c r="O165" s="182"/>
      <c r="P165" s="182"/>
      <c r="Q165" s="182"/>
      <c r="R165" s="182"/>
      <c r="S165" s="182"/>
      <c r="T165" s="183"/>
      <c r="AT165" s="177" t="s">
        <v>137</v>
      </c>
      <c r="AU165" s="177" t="s">
        <v>135</v>
      </c>
      <c r="AV165" s="174" t="s">
        <v>135</v>
      </c>
      <c r="AW165" s="174" t="s">
        <v>31</v>
      </c>
      <c r="AX165" s="174" t="s">
        <v>74</v>
      </c>
      <c r="AY165" s="177" t="s">
        <v>127</v>
      </c>
    </row>
    <row r="166" s="174" customFormat="true" ht="12.8" hidden="false" customHeight="false" outlineLevel="0" collapsed="false">
      <c r="B166" s="175"/>
      <c r="D166" s="176" t="s">
        <v>137</v>
      </c>
      <c r="E166" s="177"/>
      <c r="F166" s="178" t="s">
        <v>184</v>
      </c>
      <c r="H166" s="179" t="n">
        <v>14.635</v>
      </c>
      <c r="I166" s="180"/>
      <c r="L166" s="175"/>
      <c r="M166" s="181"/>
      <c r="N166" s="182"/>
      <c r="O166" s="182"/>
      <c r="P166" s="182"/>
      <c r="Q166" s="182"/>
      <c r="R166" s="182"/>
      <c r="S166" s="182"/>
      <c r="T166" s="183"/>
      <c r="AT166" s="177" t="s">
        <v>137</v>
      </c>
      <c r="AU166" s="177" t="s">
        <v>135</v>
      </c>
      <c r="AV166" s="174" t="s">
        <v>135</v>
      </c>
      <c r="AW166" s="174" t="s">
        <v>31</v>
      </c>
      <c r="AX166" s="174" t="s">
        <v>74</v>
      </c>
      <c r="AY166" s="177" t="s">
        <v>127</v>
      </c>
    </row>
    <row r="167" s="174" customFormat="true" ht="12.8" hidden="false" customHeight="false" outlineLevel="0" collapsed="false">
      <c r="B167" s="175"/>
      <c r="D167" s="176" t="s">
        <v>137</v>
      </c>
      <c r="E167" s="177"/>
      <c r="F167" s="178" t="s">
        <v>185</v>
      </c>
      <c r="H167" s="179" t="n">
        <v>7.415</v>
      </c>
      <c r="I167" s="180"/>
      <c r="L167" s="175"/>
      <c r="M167" s="181"/>
      <c r="N167" s="182"/>
      <c r="O167" s="182"/>
      <c r="P167" s="182"/>
      <c r="Q167" s="182"/>
      <c r="R167" s="182"/>
      <c r="S167" s="182"/>
      <c r="T167" s="183"/>
      <c r="AT167" s="177" t="s">
        <v>137</v>
      </c>
      <c r="AU167" s="177" t="s">
        <v>135</v>
      </c>
      <c r="AV167" s="174" t="s">
        <v>135</v>
      </c>
      <c r="AW167" s="174" t="s">
        <v>31</v>
      </c>
      <c r="AX167" s="174" t="s">
        <v>74</v>
      </c>
      <c r="AY167" s="177" t="s">
        <v>127</v>
      </c>
    </row>
    <row r="168" s="174" customFormat="true" ht="19.25" hidden="false" customHeight="false" outlineLevel="0" collapsed="false">
      <c r="B168" s="175"/>
      <c r="D168" s="176" t="s">
        <v>137</v>
      </c>
      <c r="E168" s="177"/>
      <c r="F168" s="178" t="s">
        <v>186</v>
      </c>
      <c r="H168" s="179" t="n">
        <v>129.537</v>
      </c>
      <c r="I168" s="180"/>
      <c r="L168" s="175"/>
      <c r="M168" s="181"/>
      <c r="N168" s="182"/>
      <c r="O168" s="182"/>
      <c r="P168" s="182"/>
      <c r="Q168" s="182"/>
      <c r="R168" s="182"/>
      <c r="S168" s="182"/>
      <c r="T168" s="183"/>
      <c r="AT168" s="177" t="s">
        <v>137</v>
      </c>
      <c r="AU168" s="177" t="s">
        <v>135</v>
      </c>
      <c r="AV168" s="174" t="s">
        <v>135</v>
      </c>
      <c r="AW168" s="174" t="s">
        <v>31</v>
      </c>
      <c r="AX168" s="174" t="s">
        <v>74</v>
      </c>
      <c r="AY168" s="177" t="s">
        <v>127</v>
      </c>
    </row>
    <row r="169" s="174" customFormat="true" ht="12.8" hidden="false" customHeight="false" outlineLevel="0" collapsed="false">
      <c r="B169" s="175"/>
      <c r="D169" s="176" t="s">
        <v>137</v>
      </c>
      <c r="E169" s="177"/>
      <c r="F169" s="178" t="s">
        <v>187</v>
      </c>
      <c r="H169" s="179" t="n">
        <v>71.516</v>
      </c>
      <c r="I169" s="180"/>
      <c r="L169" s="175"/>
      <c r="M169" s="181"/>
      <c r="N169" s="182"/>
      <c r="O169" s="182"/>
      <c r="P169" s="182"/>
      <c r="Q169" s="182"/>
      <c r="R169" s="182"/>
      <c r="S169" s="182"/>
      <c r="T169" s="183"/>
      <c r="AT169" s="177" t="s">
        <v>137</v>
      </c>
      <c r="AU169" s="177" t="s">
        <v>135</v>
      </c>
      <c r="AV169" s="174" t="s">
        <v>135</v>
      </c>
      <c r="AW169" s="174" t="s">
        <v>31</v>
      </c>
      <c r="AX169" s="174" t="s">
        <v>74</v>
      </c>
      <c r="AY169" s="177" t="s">
        <v>127</v>
      </c>
    </row>
    <row r="170" s="174" customFormat="true" ht="12.8" hidden="false" customHeight="false" outlineLevel="0" collapsed="false">
      <c r="B170" s="175"/>
      <c r="D170" s="176" t="s">
        <v>137</v>
      </c>
      <c r="E170" s="177"/>
      <c r="F170" s="178" t="s">
        <v>188</v>
      </c>
      <c r="H170" s="179" t="n">
        <v>12.485</v>
      </c>
      <c r="I170" s="180"/>
      <c r="L170" s="175"/>
      <c r="M170" s="181"/>
      <c r="N170" s="182"/>
      <c r="O170" s="182"/>
      <c r="P170" s="182"/>
      <c r="Q170" s="182"/>
      <c r="R170" s="182"/>
      <c r="S170" s="182"/>
      <c r="T170" s="183"/>
      <c r="AT170" s="177" t="s">
        <v>137</v>
      </c>
      <c r="AU170" s="177" t="s">
        <v>135</v>
      </c>
      <c r="AV170" s="174" t="s">
        <v>135</v>
      </c>
      <c r="AW170" s="174" t="s">
        <v>31</v>
      </c>
      <c r="AX170" s="174" t="s">
        <v>74</v>
      </c>
      <c r="AY170" s="177" t="s">
        <v>127</v>
      </c>
    </row>
    <row r="171" s="174" customFormat="true" ht="12.8" hidden="false" customHeight="false" outlineLevel="0" collapsed="false">
      <c r="B171" s="175"/>
      <c r="D171" s="176" t="s">
        <v>137</v>
      </c>
      <c r="E171" s="177"/>
      <c r="F171" s="178" t="s">
        <v>189</v>
      </c>
      <c r="H171" s="179" t="n">
        <v>-13.54</v>
      </c>
      <c r="I171" s="180"/>
      <c r="L171" s="175"/>
      <c r="M171" s="181"/>
      <c r="N171" s="182"/>
      <c r="O171" s="182"/>
      <c r="P171" s="182"/>
      <c r="Q171" s="182"/>
      <c r="R171" s="182"/>
      <c r="S171" s="182"/>
      <c r="T171" s="183"/>
      <c r="AT171" s="177" t="s">
        <v>137</v>
      </c>
      <c r="AU171" s="177" t="s">
        <v>135</v>
      </c>
      <c r="AV171" s="174" t="s">
        <v>135</v>
      </c>
      <c r="AW171" s="174" t="s">
        <v>31</v>
      </c>
      <c r="AX171" s="174" t="s">
        <v>74</v>
      </c>
      <c r="AY171" s="177" t="s">
        <v>127</v>
      </c>
    </row>
    <row r="172" s="184" customFormat="true" ht="12.8" hidden="false" customHeight="false" outlineLevel="0" collapsed="false">
      <c r="B172" s="185"/>
      <c r="D172" s="176" t="s">
        <v>137</v>
      </c>
      <c r="E172" s="186"/>
      <c r="F172" s="187" t="s">
        <v>162</v>
      </c>
      <c r="H172" s="188" t="n">
        <v>307.361</v>
      </c>
      <c r="I172" s="189"/>
      <c r="L172" s="185"/>
      <c r="M172" s="190"/>
      <c r="N172" s="191"/>
      <c r="O172" s="191"/>
      <c r="P172" s="191"/>
      <c r="Q172" s="191"/>
      <c r="R172" s="191"/>
      <c r="S172" s="191"/>
      <c r="T172" s="192"/>
      <c r="AT172" s="186" t="s">
        <v>137</v>
      </c>
      <c r="AU172" s="186" t="s">
        <v>135</v>
      </c>
      <c r="AV172" s="184" t="s">
        <v>134</v>
      </c>
      <c r="AW172" s="184" t="s">
        <v>31</v>
      </c>
      <c r="AX172" s="184" t="s">
        <v>79</v>
      </c>
      <c r="AY172" s="186" t="s">
        <v>127</v>
      </c>
    </row>
    <row r="173" s="27" customFormat="true" ht="16.5" hidden="false" customHeight="true" outlineLevel="0" collapsed="false">
      <c r="A173" s="22"/>
      <c r="B173" s="160"/>
      <c r="C173" s="161" t="s">
        <v>190</v>
      </c>
      <c r="D173" s="161" t="s">
        <v>130</v>
      </c>
      <c r="E173" s="162" t="s">
        <v>191</v>
      </c>
      <c r="F173" s="163" t="s">
        <v>192</v>
      </c>
      <c r="G173" s="164" t="s">
        <v>133</v>
      </c>
      <c r="H173" s="165" t="n">
        <v>11.445</v>
      </c>
      <c r="I173" s="166"/>
      <c r="J173" s="167" t="n">
        <f aca="false">ROUND(I173*H173,2)</f>
        <v>0</v>
      </c>
      <c r="K173" s="163" t="s">
        <v>142</v>
      </c>
      <c r="L173" s="23"/>
      <c r="M173" s="168"/>
      <c r="N173" s="169" t="s">
        <v>40</v>
      </c>
      <c r="O173" s="60"/>
      <c r="P173" s="170" t="n">
        <f aca="false">O173*H173</f>
        <v>0</v>
      </c>
      <c r="Q173" s="170" t="n">
        <v>0.00011</v>
      </c>
      <c r="R173" s="170" t="n">
        <f aca="false">Q173*H173</f>
        <v>0.00125895</v>
      </c>
      <c r="S173" s="170" t="n">
        <v>6E-005</v>
      </c>
      <c r="T173" s="171" t="n">
        <f aca="false">S173*H173</f>
        <v>0.0006867</v>
      </c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R173" s="172" t="s">
        <v>134</v>
      </c>
      <c r="AT173" s="172" t="s">
        <v>130</v>
      </c>
      <c r="AU173" s="172" t="s">
        <v>135</v>
      </c>
      <c r="AY173" s="3" t="s">
        <v>127</v>
      </c>
      <c r="BE173" s="173" t="n">
        <f aca="false">IF(N173="základní",J173,0)</f>
        <v>0</v>
      </c>
      <c r="BF173" s="173" t="n">
        <f aca="false">IF(N173="snížená",J173,0)</f>
        <v>0</v>
      </c>
      <c r="BG173" s="173" t="n">
        <f aca="false">IF(N173="zákl. přenesená",J173,0)</f>
        <v>0</v>
      </c>
      <c r="BH173" s="173" t="n">
        <f aca="false">IF(N173="sníž. přenesená",J173,0)</f>
        <v>0</v>
      </c>
      <c r="BI173" s="173" t="n">
        <f aca="false">IF(N173="nulová",J173,0)</f>
        <v>0</v>
      </c>
      <c r="BJ173" s="3" t="s">
        <v>135</v>
      </c>
      <c r="BK173" s="173" t="n">
        <f aca="false">ROUND(I173*H173,2)</f>
        <v>0</v>
      </c>
      <c r="BL173" s="3" t="s">
        <v>134</v>
      </c>
      <c r="BM173" s="172" t="s">
        <v>193</v>
      </c>
    </row>
    <row r="174" s="174" customFormat="true" ht="12.8" hidden="false" customHeight="false" outlineLevel="0" collapsed="false">
      <c r="B174" s="175"/>
      <c r="D174" s="176" t="s">
        <v>137</v>
      </c>
      <c r="E174" s="177"/>
      <c r="F174" s="178" t="s">
        <v>194</v>
      </c>
      <c r="H174" s="179" t="n">
        <v>11.445</v>
      </c>
      <c r="I174" s="180"/>
      <c r="L174" s="175"/>
      <c r="M174" s="181"/>
      <c r="N174" s="182"/>
      <c r="O174" s="182"/>
      <c r="P174" s="182"/>
      <c r="Q174" s="182"/>
      <c r="R174" s="182"/>
      <c r="S174" s="182"/>
      <c r="T174" s="183"/>
      <c r="AT174" s="177" t="s">
        <v>137</v>
      </c>
      <c r="AU174" s="177" t="s">
        <v>135</v>
      </c>
      <c r="AV174" s="174" t="s">
        <v>135</v>
      </c>
      <c r="AW174" s="174" t="s">
        <v>31</v>
      </c>
      <c r="AX174" s="174" t="s">
        <v>79</v>
      </c>
      <c r="AY174" s="177" t="s">
        <v>127</v>
      </c>
    </row>
    <row r="175" s="146" customFormat="true" ht="22.8" hidden="false" customHeight="true" outlineLevel="0" collapsed="false">
      <c r="B175" s="147"/>
      <c r="D175" s="148" t="s">
        <v>73</v>
      </c>
      <c r="E175" s="158" t="s">
        <v>178</v>
      </c>
      <c r="F175" s="158" t="s">
        <v>195</v>
      </c>
      <c r="I175" s="150"/>
      <c r="J175" s="159" t="n">
        <f aca="false">BK175</f>
        <v>0</v>
      </c>
      <c r="L175" s="147"/>
      <c r="M175" s="152"/>
      <c r="N175" s="153"/>
      <c r="O175" s="153"/>
      <c r="P175" s="154" t="n">
        <f aca="false">SUM(P176:P204)</f>
        <v>0</v>
      </c>
      <c r="Q175" s="153"/>
      <c r="R175" s="154" t="n">
        <f aca="false">SUM(R176:R204)</f>
        <v>0.003821</v>
      </c>
      <c r="S175" s="153"/>
      <c r="T175" s="155" t="n">
        <f aca="false">SUM(T176:T204)</f>
        <v>4.699259</v>
      </c>
      <c r="AR175" s="148" t="s">
        <v>79</v>
      </c>
      <c r="AT175" s="156" t="s">
        <v>73</v>
      </c>
      <c r="AU175" s="156" t="s">
        <v>79</v>
      </c>
      <c r="AY175" s="148" t="s">
        <v>127</v>
      </c>
      <c r="BK175" s="157" t="n">
        <f aca="false">SUM(BK176:BK204)</f>
        <v>0</v>
      </c>
    </row>
    <row r="176" s="27" customFormat="true" ht="33" hidden="false" customHeight="true" outlineLevel="0" collapsed="false">
      <c r="A176" s="22"/>
      <c r="B176" s="160"/>
      <c r="C176" s="161" t="s">
        <v>196</v>
      </c>
      <c r="D176" s="161" t="s">
        <v>130</v>
      </c>
      <c r="E176" s="162" t="s">
        <v>197</v>
      </c>
      <c r="F176" s="163" t="s">
        <v>198</v>
      </c>
      <c r="G176" s="164" t="s">
        <v>133</v>
      </c>
      <c r="H176" s="165" t="n">
        <v>3.6</v>
      </c>
      <c r="I176" s="166"/>
      <c r="J176" s="167" t="n">
        <f aca="false">ROUND(I176*H176,2)</f>
        <v>0</v>
      </c>
      <c r="K176" s="163" t="s">
        <v>142</v>
      </c>
      <c r="L176" s="23"/>
      <c r="M176" s="168"/>
      <c r="N176" s="169" t="s">
        <v>40</v>
      </c>
      <c r="O176" s="60"/>
      <c r="P176" s="170" t="n">
        <f aca="false">O176*H176</f>
        <v>0</v>
      </c>
      <c r="Q176" s="170" t="n">
        <v>0.00013</v>
      </c>
      <c r="R176" s="170" t="n">
        <f aca="false">Q176*H176</f>
        <v>0.000468</v>
      </c>
      <c r="S176" s="170" t="n">
        <v>0</v>
      </c>
      <c r="T176" s="171" t="n">
        <f aca="false">S176*H176</f>
        <v>0</v>
      </c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R176" s="172" t="s">
        <v>134</v>
      </c>
      <c r="AT176" s="172" t="s">
        <v>130</v>
      </c>
      <c r="AU176" s="172" t="s">
        <v>135</v>
      </c>
      <c r="AY176" s="3" t="s">
        <v>127</v>
      </c>
      <c r="BE176" s="173" t="n">
        <f aca="false">IF(N176="základní",J176,0)</f>
        <v>0</v>
      </c>
      <c r="BF176" s="173" t="n">
        <f aca="false">IF(N176="snížená",J176,0)</f>
        <v>0</v>
      </c>
      <c r="BG176" s="173" t="n">
        <f aca="false">IF(N176="zákl. přenesená",J176,0)</f>
        <v>0</v>
      </c>
      <c r="BH176" s="173" t="n">
        <f aca="false">IF(N176="sníž. přenesená",J176,0)</f>
        <v>0</v>
      </c>
      <c r="BI176" s="173" t="n">
        <f aca="false">IF(N176="nulová",J176,0)</f>
        <v>0</v>
      </c>
      <c r="BJ176" s="3" t="s">
        <v>135</v>
      </c>
      <c r="BK176" s="173" t="n">
        <f aca="false">ROUND(I176*H176,2)</f>
        <v>0</v>
      </c>
      <c r="BL176" s="3" t="s">
        <v>134</v>
      </c>
      <c r="BM176" s="172" t="s">
        <v>199</v>
      </c>
    </row>
    <row r="177" s="27" customFormat="true" ht="24.15" hidden="false" customHeight="true" outlineLevel="0" collapsed="false">
      <c r="A177" s="22"/>
      <c r="B177" s="160"/>
      <c r="C177" s="161" t="s">
        <v>7</v>
      </c>
      <c r="D177" s="161" t="s">
        <v>130</v>
      </c>
      <c r="E177" s="162" t="s">
        <v>200</v>
      </c>
      <c r="F177" s="163" t="s">
        <v>201</v>
      </c>
      <c r="G177" s="164" t="s">
        <v>133</v>
      </c>
      <c r="H177" s="165" t="n">
        <v>80.45</v>
      </c>
      <c r="I177" s="166"/>
      <c r="J177" s="167" t="n">
        <f aca="false">ROUND(I177*H177,2)</f>
        <v>0</v>
      </c>
      <c r="K177" s="163" t="s">
        <v>142</v>
      </c>
      <c r="L177" s="23"/>
      <c r="M177" s="168"/>
      <c r="N177" s="169" t="s">
        <v>40</v>
      </c>
      <c r="O177" s="60"/>
      <c r="P177" s="170" t="n">
        <f aca="false">O177*H177</f>
        <v>0</v>
      </c>
      <c r="Q177" s="170" t="n">
        <v>4E-005</v>
      </c>
      <c r="R177" s="170" t="n">
        <f aca="false">Q177*H177</f>
        <v>0.003218</v>
      </c>
      <c r="S177" s="170" t="n">
        <v>0</v>
      </c>
      <c r="T177" s="171" t="n">
        <f aca="false">S177*H177</f>
        <v>0</v>
      </c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R177" s="172" t="s">
        <v>202</v>
      </c>
      <c r="AT177" s="172" t="s">
        <v>130</v>
      </c>
      <c r="AU177" s="172" t="s">
        <v>135</v>
      </c>
      <c r="AY177" s="3" t="s">
        <v>127</v>
      </c>
      <c r="BE177" s="173" t="n">
        <f aca="false">IF(N177="základní",J177,0)</f>
        <v>0</v>
      </c>
      <c r="BF177" s="173" t="n">
        <f aca="false">IF(N177="snížená",J177,0)</f>
        <v>0</v>
      </c>
      <c r="BG177" s="173" t="n">
        <f aca="false">IF(N177="zákl. přenesená",J177,0)</f>
        <v>0</v>
      </c>
      <c r="BH177" s="173" t="n">
        <f aca="false">IF(N177="sníž. přenesená",J177,0)</f>
        <v>0</v>
      </c>
      <c r="BI177" s="173" t="n">
        <f aca="false">IF(N177="nulová",J177,0)</f>
        <v>0</v>
      </c>
      <c r="BJ177" s="3" t="s">
        <v>135</v>
      </c>
      <c r="BK177" s="173" t="n">
        <f aca="false">ROUND(I177*H177,2)</f>
        <v>0</v>
      </c>
      <c r="BL177" s="3" t="s">
        <v>202</v>
      </c>
      <c r="BM177" s="172" t="s">
        <v>203</v>
      </c>
    </row>
    <row r="178" s="174" customFormat="true" ht="12.8" hidden="false" customHeight="false" outlineLevel="0" collapsed="false">
      <c r="B178" s="175"/>
      <c r="D178" s="176" t="s">
        <v>137</v>
      </c>
      <c r="E178" s="177"/>
      <c r="F178" s="178" t="s">
        <v>204</v>
      </c>
      <c r="H178" s="179" t="n">
        <v>80.45</v>
      </c>
      <c r="I178" s="180"/>
      <c r="L178" s="175"/>
      <c r="M178" s="181"/>
      <c r="N178" s="182"/>
      <c r="O178" s="182"/>
      <c r="P178" s="182"/>
      <c r="Q178" s="182"/>
      <c r="R178" s="182"/>
      <c r="S178" s="182"/>
      <c r="T178" s="183"/>
      <c r="AT178" s="177" t="s">
        <v>137</v>
      </c>
      <c r="AU178" s="177" t="s">
        <v>135</v>
      </c>
      <c r="AV178" s="174" t="s">
        <v>135</v>
      </c>
      <c r="AW178" s="174" t="s">
        <v>31</v>
      </c>
      <c r="AX178" s="174" t="s">
        <v>79</v>
      </c>
      <c r="AY178" s="177" t="s">
        <v>127</v>
      </c>
    </row>
    <row r="179" s="27" customFormat="true" ht="24.15" hidden="false" customHeight="true" outlineLevel="0" collapsed="false">
      <c r="A179" s="22"/>
      <c r="B179" s="160"/>
      <c r="C179" s="161" t="s">
        <v>205</v>
      </c>
      <c r="D179" s="161" t="s">
        <v>130</v>
      </c>
      <c r="E179" s="162" t="s">
        <v>206</v>
      </c>
      <c r="F179" s="163" t="s">
        <v>207</v>
      </c>
      <c r="G179" s="164" t="s">
        <v>208</v>
      </c>
      <c r="H179" s="165" t="n">
        <v>1</v>
      </c>
      <c r="I179" s="166"/>
      <c r="J179" s="167" t="n">
        <f aca="false">ROUND(I179*H179,2)</f>
        <v>0</v>
      </c>
      <c r="K179" s="163"/>
      <c r="L179" s="23"/>
      <c r="M179" s="168"/>
      <c r="N179" s="169" t="s">
        <v>40</v>
      </c>
      <c r="O179" s="60"/>
      <c r="P179" s="170" t="n">
        <f aca="false">O179*H179</f>
        <v>0</v>
      </c>
      <c r="Q179" s="170" t="n">
        <v>0</v>
      </c>
      <c r="R179" s="170" t="n">
        <f aca="false">Q179*H179</f>
        <v>0</v>
      </c>
      <c r="S179" s="170" t="n">
        <v>0.51501</v>
      </c>
      <c r="T179" s="171" t="n">
        <f aca="false">S179*H179</f>
        <v>0.51501</v>
      </c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R179" s="172" t="s">
        <v>134</v>
      </c>
      <c r="AT179" s="172" t="s">
        <v>130</v>
      </c>
      <c r="AU179" s="172" t="s">
        <v>135</v>
      </c>
      <c r="AY179" s="3" t="s">
        <v>127</v>
      </c>
      <c r="BE179" s="173" t="n">
        <f aca="false">IF(N179="základní",J179,0)</f>
        <v>0</v>
      </c>
      <c r="BF179" s="173" t="n">
        <f aca="false">IF(N179="snížená",J179,0)</f>
        <v>0</v>
      </c>
      <c r="BG179" s="173" t="n">
        <f aca="false">IF(N179="zákl. přenesená",J179,0)</f>
        <v>0</v>
      </c>
      <c r="BH179" s="173" t="n">
        <f aca="false">IF(N179="sníž. přenesená",J179,0)</f>
        <v>0</v>
      </c>
      <c r="BI179" s="173" t="n">
        <f aca="false">IF(N179="nulová",J179,0)</f>
        <v>0</v>
      </c>
      <c r="BJ179" s="3" t="s">
        <v>135</v>
      </c>
      <c r="BK179" s="173" t="n">
        <f aca="false">ROUND(I179*H179,2)</f>
        <v>0</v>
      </c>
      <c r="BL179" s="3" t="s">
        <v>134</v>
      </c>
      <c r="BM179" s="172" t="s">
        <v>209</v>
      </c>
    </row>
    <row r="180" s="27" customFormat="true" ht="16.5" hidden="false" customHeight="true" outlineLevel="0" collapsed="false">
      <c r="A180" s="22"/>
      <c r="B180" s="160"/>
      <c r="C180" s="161" t="s">
        <v>210</v>
      </c>
      <c r="D180" s="161" t="s">
        <v>130</v>
      </c>
      <c r="E180" s="162" t="s">
        <v>211</v>
      </c>
      <c r="F180" s="163" t="s">
        <v>212</v>
      </c>
      <c r="G180" s="164" t="s">
        <v>213</v>
      </c>
      <c r="H180" s="165" t="n">
        <v>1</v>
      </c>
      <c r="I180" s="166"/>
      <c r="J180" s="167" t="n">
        <f aca="false">ROUND(I180*H180,2)</f>
        <v>0</v>
      </c>
      <c r="K180" s="163"/>
      <c r="L180" s="23"/>
      <c r="M180" s="168"/>
      <c r="N180" s="169" t="s">
        <v>40</v>
      </c>
      <c r="O180" s="60"/>
      <c r="P180" s="170" t="n">
        <f aca="false">O180*H180</f>
        <v>0</v>
      </c>
      <c r="Q180" s="170" t="n">
        <v>0</v>
      </c>
      <c r="R180" s="170" t="n">
        <f aca="false">Q180*H180</f>
        <v>0</v>
      </c>
      <c r="S180" s="170" t="n">
        <v>0</v>
      </c>
      <c r="T180" s="171" t="n">
        <f aca="false">S180*H180</f>
        <v>0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172" t="s">
        <v>134</v>
      </c>
      <c r="AT180" s="172" t="s">
        <v>130</v>
      </c>
      <c r="AU180" s="172" t="s">
        <v>135</v>
      </c>
      <c r="AY180" s="3" t="s">
        <v>127</v>
      </c>
      <c r="BE180" s="173" t="n">
        <f aca="false">IF(N180="základní",J180,0)</f>
        <v>0</v>
      </c>
      <c r="BF180" s="173" t="n">
        <f aca="false">IF(N180="snížená",J180,0)</f>
        <v>0</v>
      </c>
      <c r="BG180" s="173" t="n">
        <f aca="false">IF(N180="zákl. přenesená",J180,0)</f>
        <v>0</v>
      </c>
      <c r="BH180" s="173" t="n">
        <f aca="false">IF(N180="sníž. přenesená",J180,0)</f>
        <v>0</v>
      </c>
      <c r="BI180" s="173" t="n">
        <f aca="false">IF(N180="nulová",J180,0)</f>
        <v>0</v>
      </c>
      <c r="BJ180" s="3" t="s">
        <v>135</v>
      </c>
      <c r="BK180" s="173" t="n">
        <f aca="false">ROUND(I180*H180,2)</f>
        <v>0</v>
      </c>
      <c r="BL180" s="3" t="s">
        <v>134</v>
      </c>
      <c r="BM180" s="172" t="s">
        <v>214</v>
      </c>
    </row>
    <row r="181" s="27" customFormat="true" ht="24.15" hidden="false" customHeight="true" outlineLevel="0" collapsed="false">
      <c r="A181" s="22"/>
      <c r="B181" s="160"/>
      <c r="C181" s="161" t="s">
        <v>215</v>
      </c>
      <c r="D181" s="161" t="s">
        <v>130</v>
      </c>
      <c r="E181" s="162" t="s">
        <v>216</v>
      </c>
      <c r="F181" s="163" t="s">
        <v>217</v>
      </c>
      <c r="G181" s="164" t="s">
        <v>133</v>
      </c>
      <c r="H181" s="165" t="n">
        <v>1.275</v>
      </c>
      <c r="I181" s="166"/>
      <c r="J181" s="167" t="n">
        <f aca="false">ROUND(I181*H181,2)</f>
        <v>0</v>
      </c>
      <c r="K181" s="163" t="s">
        <v>142</v>
      </c>
      <c r="L181" s="23"/>
      <c r="M181" s="168"/>
      <c r="N181" s="169" t="s">
        <v>40</v>
      </c>
      <c r="O181" s="60"/>
      <c r="P181" s="170" t="n">
        <f aca="false">O181*H181</f>
        <v>0</v>
      </c>
      <c r="Q181" s="170" t="n">
        <v>0</v>
      </c>
      <c r="R181" s="170" t="n">
        <f aca="false">Q181*H181</f>
        <v>0</v>
      </c>
      <c r="S181" s="170" t="n">
        <v>0.181</v>
      </c>
      <c r="T181" s="171" t="n">
        <f aca="false">S181*H181</f>
        <v>0.230775</v>
      </c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R181" s="172" t="s">
        <v>134</v>
      </c>
      <c r="AT181" s="172" t="s">
        <v>130</v>
      </c>
      <c r="AU181" s="172" t="s">
        <v>135</v>
      </c>
      <c r="AY181" s="3" t="s">
        <v>127</v>
      </c>
      <c r="BE181" s="173" t="n">
        <f aca="false">IF(N181="základní",J181,0)</f>
        <v>0</v>
      </c>
      <c r="BF181" s="173" t="n">
        <f aca="false">IF(N181="snížená",J181,0)</f>
        <v>0</v>
      </c>
      <c r="BG181" s="173" t="n">
        <f aca="false">IF(N181="zákl. přenesená",J181,0)</f>
        <v>0</v>
      </c>
      <c r="BH181" s="173" t="n">
        <f aca="false">IF(N181="sníž. přenesená",J181,0)</f>
        <v>0</v>
      </c>
      <c r="BI181" s="173" t="n">
        <f aca="false">IF(N181="nulová",J181,0)</f>
        <v>0</v>
      </c>
      <c r="BJ181" s="3" t="s">
        <v>135</v>
      </c>
      <c r="BK181" s="173" t="n">
        <f aca="false">ROUND(I181*H181,2)</f>
        <v>0</v>
      </c>
      <c r="BL181" s="3" t="s">
        <v>134</v>
      </c>
      <c r="BM181" s="172" t="s">
        <v>218</v>
      </c>
    </row>
    <row r="182" s="27" customFormat="true" ht="24.15" hidden="false" customHeight="true" outlineLevel="0" collapsed="false">
      <c r="A182" s="22"/>
      <c r="B182" s="160"/>
      <c r="C182" s="161" t="s">
        <v>202</v>
      </c>
      <c r="D182" s="161" t="s">
        <v>130</v>
      </c>
      <c r="E182" s="162" t="s">
        <v>219</v>
      </c>
      <c r="F182" s="163" t="s">
        <v>220</v>
      </c>
      <c r="G182" s="164" t="s">
        <v>133</v>
      </c>
      <c r="H182" s="165" t="n">
        <v>3.78</v>
      </c>
      <c r="I182" s="166"/>
      <c r="J182" s="167" t="n">
        <f aca="false">ROUND(I182*H182,2)</f>
        <v>0</v>
      </c>
      <c r="K182" s="163" t="s">
        <v>142</v>
      </c>
      <c r="L182" s="23"/>
      <c r="M182" s="168"/>
      <c r="N182" s="169" t="s">
        <v>40</v>
      </c>
      <c r="O182" s="60"/>
      <c r="P182" s="170" t="n">
        <f aca="false">O182*H182</f>
        <v>0</v>
      </c>
      <c r="Q182" s="170" t="n">
        <v>0</v>
      </c>
      <c r="R182" s="170" t="n">
        <f aca="false">Q182*H182</f>
        <v>0</v>
      </c>
      <c r="S182" s="170" t="n">
        <v>0.031</v>
      </c>
      <c r="T182" s="171" t="n">
        <f aca="false">S182*H182</f>
        <v>0.11718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72" t="s">
        <v>134</v>
      </c>
      <c r="AT182" s="172" t="s">
        <v>130</v>
      </c>
      <c r="AU182" s="172" t="s">
        <v>135</v>
      </c>
      <c r="AY182" s="3" t="s">
        <v>127</v>
      </c>
      <c r="BE182" s="173" t="n">
        <f aca="false">IF(N182="základní",J182,0)</f>
        <v>0</v>
      </c>
      <c r="BF182" s="173" t="n">
        <f aca="false">IF(N182="snížená",J182,0)</f>
        <v>0</v>
      </c>
      <c r="BG182" s="173" t="n">
        <f aca="false">IF(N182="zákl. přenesená",J182,0)</f>
        <v>0</v>
      </c>
      <c r="BH182" s="173" t="n">
        <f aca="false">IF(N182="sníž. přenesená",J182,0)</f>
        <v>0</v>
      </c>
      <c r="BI182" s="173" t="n">
        <f aca="false">IF(N182="nulová",J182,0)</f>
        <v>0</v>
      </c>
      <c r="BJ182" s="3" t="s">
        <v>135</v>
      </c>
      <c r="BK182" s="173" t="n">
        <f aca="false">ROUND(I182*H182,2)</f>
        <v>0</v>
      </c>
      <c r="BL182" s="3" t="s">
        <v>134</v>
      </c>
      <c r="BM182" s="172" t="s">
        <v>221</v>
      </c>
    </row>
    <row r="183" s="174" customFormat="true" ht="12.8" hidden="false" customHeight="false" outlineLevel="0" collapsed="false">
      <c r="B183" s="175"/>
      <c r="D183" s="176" t="s">
        <v>137</v>
      </c>
      <c r="E183" s="177"/>
      <c r="F183" s="178" t="s">
        <v>222</v>
      </c>
      <c r="H183" s="179" t="n">
        <v>3.78</v>
      </c>
      <c r="I183" s="180"/>
      <c r="L183" s="175"/>
      <c r="M183" s="181"/>
      <c r="N183" s="182"/>
      <c r="O183" s="182"/>
      <c r="P183" s="182"/>
      <c r="Q183" s="182"/>
      <c r="R183" s="182"/>
      <c r="S183" s="182"/>
      <c r="T183" s="183"/>
      <c r="AT183" s="177" t="s">
        <v>137</v>
      </c>
      <c r="AU183" s="177" t="s">
        <v>135</v>
      </c>
      <c r="AV183" s="174" t="s">
        <v>135</v>
      </c>
      <c r="AW183" s="174" t="s">
        <v>31</v>
      </c>
      <c r="AX183" s="174" t="s">
        <v>79</v>
      </c>
      <c r="AY183" s="177" t="s">
        <v>127</v>
      </c>
    </row>
    <row r="184" s="27" customFormat="true" ht="24.15" hidden="false" customHeight="true" outlineLevel="0" collapsed="false">
      <c r="A184" s="22"/>
      <c r="B184" s="160"/>
      <c r="C184" s="161" t="s">
        <v>223</v>
      </c>
      <c r="D184" s="161" t="s">
        <v>130</v>
      </c>
      <c r="E184" s="162" t="s">
        <v>224</v>
      </c>
      <c r="F184" s="163" t="s">
        <v>225</v>
      </c>
      <c r="G184" s="164" t="s">
        <v>213</v>
      </c>
      <c r="H184" s="165" t="n">
        <v>2.8</v>
      </c>
      <c r="I184" s="166"/>
      <c r="J184" s="167" t="n">
        <f aca="false">ROUND(I184*H184,2)</f>
        <v>0</v>
      </c>
      <c r="K184" s="163" t="s">
        <v>142</v>
      </c>
      <c r="L184" s="23"/>
      <c r="M184" s="168"/>
      <c r="N184" s="169" t="s">
        <v>40</v>
      </c>
      <c r="O184" s="60"/>
      <c r="P184" s="170" t="n">
        <f aca="false">O184*H184</f>
        <v>0</v>
      </c>
      <c r="Q184" s="170" t="n">
        <v>0</v>
      </c>
      <c r="R184" s="170" t="n">
        <f aca="false">Q184*H184</f>
        <v>0</v>
      </c>
      <c r="S184" s="170" t="n">
        <v>0.002</v>
      </c>
      <c r="T184" s="171" t="n">
        <f aca="false">S184*H184</f>
        <v>0.0056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2" t="s">
        <v>134</v>
      </c>
      <c r="AT184" s="172" t="s">
        <v>130</v>
      </c>
      <c r="AU184" s="172" t="s">
        <v>135</v>
      </c>
      <c r="AY184" s="3" t="s">
        <v>127</v>
      </c>
      <c r="BE184" s="173" t="n">
        <f aca="false">IF(N184="základní",J184,0)</f>
        <v>0</v>
      </c>
      <c r="BF184" s="173" t="n">
        <f aca="false">IF(N184="snížená",J184,0)</f>
        <v>0</v>
      </c>
      <c r="BG184" s="173" t="n">
        <f aca="false">IF(N184="zákl. přenesená",J184,0)</f>
        <v>0</v>
      </c>
      <c r="BH184" s="173" t="n">
        <f aca="false">IF(N184="sníž. přenesená",J184,0)</f>
        <v>0</v>
      </c>
      <c r="BI184" s="173" t="n">
        <f aca="false">IF(N184="nulová",J184,0)</f>
        <v>0</v>
      </c>
      <c r="BJ184" s="3" t="s">
        <v>135</v>
      </c>
      <c r="BK184" s="173" t="n">
        <f aca="false">ROUND(I184*H184,2)</f>
        <v>0</v>
      </c>
      <c r="BL184" s="3" t="s">
        <v>134</v>
      </c>
      <c r="BM184" s="172" t="s">
        <v>226</v>
      </c>
    </row>
    <row r="185" s="174" customFormat="true" ht="12.8" hidden="false" customHeight="false" outlineLevel="0" collapsed="false">
      <c r="B185" s="175"/>
      <c r="D185" s="176" t="s">
        <v>137</v>
      </c>
      <c r="E185" s="177"/>
      <c r="F185" s="178" t="s">
        <v>144</v>
      </c>
      <c r="H185" s="179" t="n">
        <v>2.8</v>
      </c>
      <c r="I185" s="180"/>
      <c r="L185" s="175"/>
      <c r="M185" s="181"/>
      <c r="N185" s="182"/>
      <c r="O185" s="182"/>
      <c r="P185" s="182"/>
      <c r="Q185" s="182"/>
      <c r="R185" s="182"/>
      <c r="S185" s="182"/>
      <c r="T185" s="183"/>
      <c r="AT185" s="177" t="s">
        <v>137</v>
      </c>
      <c r="AU185" s="177" t="s">
        <v>135</v>
      </c>
      <c r="AV185" s="174" t="s">
        <v>135</v>
      </c>
      <c r="AW185" s="174" t="s">
        <v>31</v>
      </c>
      <c r="AX185" s="174" t="s">
        <v>79</v>
      </c>
      <c r="AY185" s="177" t="s">
        <v>127</v>
      </c>
    </row>
    <row r="186" s="27" customFormat="true" ht="24.15" hidden="false" customHeight="true" outlineLevel="0" collapsed="false">
      <c r="A186" s="22"/>
      <c r="B186" s="160"/>
      <c r="C186" s="161" t="s">
        <v>227</v>
      </c>
      <c r="D186" s="161" t="s">
        <v>130</v>
      </c>
      <c r="E186" s="162" t="s">
        <v>228</v>
      </c>
      <c r="F186" s="163" t="s">
        <v>229</v>
      </c>
      <c r="G186" s="164" t="s">
        <v>213</v>
      </c>
      <c r="H186" s="165" t="n">
        <v>2</v>
      </c>
      <c r="I186" s="166"/>
      <c r="J186" s="167" t="n">
        <f aca="false">ROUND(I186*H186,2)</f>
        <v>0</v>
      </c>
      <c r="K186" s="163" t="s">
        <v>142</v>
      </c>
      <c r="L186" s="23"/>
      <c r="M186" s="168"/>
      <c r="N186" s="169" t="s">
        <v>40</v>
      </c>
      <c r="O186" s="60"/>
      <c r="P186" s="170" t="n">
        <f aca="false">O186*H186</f>
        <v>0</v>
      </c>
      <c r="Q186" s="170" t="n">
        <v>0</v>
      </c>
      <c r="R186" s="170" t="n">
        <f aca="false">Q186*H186</f>
        <v>0</v>
      </c>
      <c r="S186" s="170" t="n">
        <v>0.001</v>
      </c>
      <c r="T186" s="171" t="n">
        <f aca="false">S186*H186</f>
        <v>0.002</v>
      </c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R186" s="172" t="s">
        <v>134</v>
      </c>
      <c r="AT186" s="172" t="s">
        <v>130</v>
      </c>
      <c r="AU186" s="172" t="s">
        <v>135</v>
      </c>
      <c r="AY186" s="3" t="s">
        <v>127</v>
      </c>
      <c r="BE186" s="173" t="n">
        <f aca="false">IF(N186="základní",J186,0)</f>
        <v>0</v>
      </c>
      <c r="BF186" s="173" t="n">
        <f aca="false">IF(N186="snížená",J186,0)</f>
        <v>0</v>
      </c>
      <c r="BG186" s="173" t="n">
        <f aca="false">IF(N186="zákl. přenesená",J186,0)</f>
        <v>0</v>
      </c>
      <c r="BH186" s="173" t="n">
        <f aca="false">IF(N186="sníž. přenesená",J186,0)</f>
        <v>0</v>
      </c>
      <c r="BI186" s="173" t="n">
        <f aca="false">IF(N186="nulová",J186,0)</f>
        <v>0</v>
      </c>
      <c r="BJ186" s="3" t="s">
        <v>135</v>
      </c>
      <c r="BK186" s="173" t="n">
        <f aca="false">ROUND(I186*H186,2)</f>
        <v>0</v>
      </c>
      <c r="BL186" s="3" t="s">
        <v>134</v>
      </c>
      <c r="BM186" s="172" t="s">
        <v>230</v>
      </c>
    </row>
    <row r="187" s="27" customFormat="true" ht="24.15" hidden="false" customHeight="true" outlineLevel="0" collapsed="false">
      <c r="A187" s="22"/>
      <c r="B187" s="160"/>
      <c r="C187" s="161" t="s">
        <v>231</v>
      </c>
      <c r="D187" s="161" t="s">
        <v>130</v>
      </c>
      <c r="E187" s="162" t="s">
        <v>232</v>
      </c>
      <c r="F187" s="163" t="s">
        <v>233</v>
      </c>
      <c r="G187" s="164" t="s">
        <v>141</v>
      </c>
      <c r="H187" s="165" t="n">
        <v>30</v>
      </c>
      <c r="I187" s="166"/>
      <c r="J187" s="167" t="n">
        <f aca="false">ROUND(I187*H187,2)</f>
        <v>0</v>
      </c>
      <c r="K187" s="163" t="s">
        <v>142</v>
      </c>
      <c r="L187" s="23"/>
      <c r="M187" s="168"/>
      <c r="N187" s="169" t="s">
        <v>40</v>
      </c>
      <c r="O187" s="60"/>
      <c r="P187" s="170" t="n">
        <f aca="false">O187*H187</f>
        <v>0</v>
      </c>
      <c r="Q187" s="170" t="n">
        <v>0</v>
      </c>
      <c r="R187" s="170" t="n">
        <f aca="false">Q187*H187</f>
        <v>0</v>
      </c>
      <c r="S187" s="170" t="n">
        <v>0.002</v>
      </c>
      <c r="T187" s="171" t="n">
        <f aca="false">S187*H187</f>
        <v>0.06</v>
      </c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R187" s="172" t="s">
        <v>134</v>
      </c>
      <c r="AT187" s="172" t="s">
        <v>130</v>
      </c>
      <c r="AU187" s="172" t="s">
        <v>135</v>
      </c>
      <c r="AY187" s="3" t="s">
        <v>127</v>
      </c>
      <c r="BE187" s="173" t="n">
        <f aca="false">IF(N187="základní",J187,0)</f>
        <v>0</v>
      </c>
      <c r="BF187" s="173" t="n">
        <f aca="false">IF(N187="snížená",J187,0)</f>
        <v>0</v>
      </c>
      <c r="BG187" s="173" t="n">
        <f aca="false">IF(N187="zákl. přenesená",J187,0)</f>
        <v>0</v>
      </c>
      <c r="BH187" s="173" t="n">
        <f aca="false">IF(N187="sníž. přenesená",J187,0)</f>
        <v>0</v>
      </c>
      <c r="BI187" s="173" t="n">
        <f aca="false">IF(N187="nulová",J187,0)</f>
        <v>0</v>
      </c>
      <c r="BJ187" s="3" t="s">
        <v>135</v>
      </c>
      <c r="BK187" s="173" t="n">
        <f aca="false">ROUND(I187*H187,2)</f>
        <v>0</v>
      </c>
      <c r="BL187" s="3" t="s">
        <v>134</v>
      </c>
      <c r="BM187" s="172" t="s">
        <v>234</v>
      </c>
    </row>
    <row r="188" s="27" customFormat="true" ht="24.15" hidden="false" customHeight="true" outlineLevel="0" collapsed="false">
      <c r="A188" s="22"/>
      <c r="B188" s="160"/>
      <c r="C188" s="161" t="s">
        <v>235</v>
      </c>
      <c r="D188" s="161" t="s">
        <v>130</v>
      </c>
      <c r="E188" s="162" t="s">
        <v>236</v>
      </c>
      <c r="F188" s="163" t="s">
        <v>237</v>
      </c>
      <c r="G188" s="164" t="s">
        <v>141</v>
      </c>
      <c r="H188" s="165" t="n">
        <v>20</v>
      </c>
      <c r="I188" s="166"/>
      <c r="J188" s="167" t="n">
        <f aca="false">ROUND(I188*H188,2)</f>
        <v>0</v>
      </c>
      <c r="K188" s="163" t="s">
        <v>142</v>
      </c>
      <c r="L188" s="23"/>
      <c r="M188" s="168"/>
      <c r="N188" s="169" t="s">
        <v>40</v>
      </c>
      <c r="O188" s="60"/>
      <c r="P188" s="170" t="n">
        <f aca="false">O188*H188</f>
        <v>0</v>
      </c>
      <c r="Q188" s="170" t="n">
        <v>0</v>
      </c>
      <c r="R188" s="170" t="n">
        <f aca="false">Q188*H188</f>
        <v>0</v>
      </c>
      <c r="S188" s="170" t="n">
        <v>0.006</v>
      </c>
      <c r="T188" s="171" t="n">
        <f aca="false">S188*H188</f>
        <v>0.12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172" t="s">
        <v>134</v>
      </c>
      <c r="AT188" s="172" t="s">
        <v>130</v>
      </c>
      <c r="AU188" s="172" t="s">
        <v>135</v>
      </c>
      <c r="AY188" s="3" t="s">
        <v>127</v>
      </c>
      <c r="BE188" s="173" t="n">
        <f aca="false">IF(N188="základní",J188,0)</f>
        <v>0</v>
      </c>
      <c r="BF188" s="173" t="n">
        <f aca="false">IF(N188="snížená",J188,0)</f>
        <v>0</v>
      </c>
      <c r="BG188" s="173" t="n">
        <f aca="false">IF(N188="zákl. přenesená",J188,0)</f>
        <v>0</v>
      </c>
      <c r="BH188" s="173" t="n">
        <f aca="false">IF(N188="sníž. přenesená",J188,0)</f>
        <v>0</v>
      </c>
      <c r="BI188" s="173" t="n">
        <f aca="false">IF(N188="nulová",J188,0)</f>
        <v>0</v>
      </c>
      <c r="BJ188" s="3" t="s">
        <v>135</v>
      </c>
      <c r="BK188" s="173" t="n">
        <f aca="false">ROUND(I188*H188,2)</f>
        <v>0</v>
      </c>
      <c r="BL188" s="3" t="s">
        <v>134</v>
      </c>
      <c r="BM188" s="172" t="s">
        <v>238</v>
      </c>
    </row>
    <row r="189" s="27" customFormat="true" ht="24.15" hidden="false" customHeight="true" outlineLevel="0" collapsed="false">
      <c r="A189" s="22"/>
      <c r="B189" s="160"/>
      <c r="C189" s="161" t="s">
        <v>6</v>
      </c>
      <c r="D189" s="161" t="s">
        <v>130</v>
      </c>
      <c r="E189" s="162" t="s">
        <v>239</v>
      </c>
      <c r="F189" s="163" t="s">
        <v>240</v>
      </c>
      <c r="G189" s="164" t="s">
        <v>141</v>
      </c>
      <c r="H189" s="165" t="n">
        <v>2</v>
      </c>
      <c r="I189" s="166"/>
      <c r="J189" s="167" t="n">
        <f aca="false">ROUND(I189*H189,2)</f>
        <v>0</v>
      </c>
      <c r="K189" s="163" t="s">
        <v>142</v>
      </c>
      <c r="L189" s="23"/>
      <c r="M189" s="168"/>
      <c r="N189" s="169" t="s">
        <v>40</v>
      </c>
      <c r="O189" s="60"/>
      <c r="P189" s="170" t="n">
        <f aca="false">O189*H189</f>
        <v>0</v>
      </c>
      <c r="Q189" s="170" t="n">
        <v>0</v>
      </c>
      <c r="R189" s="170" t="n">
        <f aca="false">Q189*H189</f>
        <v>0</v>
      </c>
      <c r="S189" s="170" t="n">
        <v>0.04</v>
      </c>
      <c r="T189" s="171" t="n">
        <f aca="false">S189*H189</f>
        <v>0.08</v>
      </c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R189" s="172" t="s">
        <v>134</v>
      </c>
      <c r="AT189" s="172" t="s">
        <v>130</v>
      </c>
      <c r="AU189" s="172" t="s">
        <v>135</v>
      </c>
      <c r="AY189" s="3" t="s">
        <v>127</v>
      </c>
      <c r="BE189" s="173" t="n">
        <f aca="false">IF(N189="základní",J189,0)</f>
        <v>0</v>
      </c>
      <c r="BF189" s="173" t="n">
        <f aca="false">IF(N189="snížená",J189,0)</f>
        <v>0</v>
      </c>
      <c r="BG189" s="173" t="n">
        <f aca="false">IF(N189="zákl. přenesená",J189,0)</f>
        <v>0</v>
      </c>
      <c r="BH189" s="173" t="n">
        <f aca="false">IF(N189="sníž. přenesená",J189,0)</f>
        <v>0</v>
      </c>
      <c r="BI189" s="173" t="n">
        <f aca="false">IF(N189="nulová",J189,0)</f>
        <v>0</v>
      </c>
      <c r="BJ189" s="3" t="s">
        <v>135</v>
      </c>
      <c r="BK189" s="173" t="n">
        <f aca="false">ROUND(I189*H189,2)</f>
        <v>0</v>
      </c>
      <c r="BL189" s="3" t="s">
        <v>134</v>
      </c>
      <c r="BM189" s="172" t="s">
        <v>241</v>
      </c>
    </row>
    <row r="190" s="27" customFormat="true" ht="24.15" hidden="false" customHeight="true" outlineLevel="0" collapsed="false">
      <c r="A190" s="22"/>
      <c r="B190" s="160"/>
      <c r="C190" s="161" t="s">
        <v>242</v>
      </c>
      <c r="D190" s="161" t="s">
        <v>130</v>
      </c>
      <c r="E190" s="162" t="s">
        <v>243</v>
      </c>
      <c r="F190" s="163" t="s">
        <v>244</v>
      </c>
      <c r="G190" s="164" t="s">
        <v>141</v>
      </c>
      <c r="H190" s="165" t="n">
        <v>1.5</v>
      </c>
      <c r="I190" s="166"/>
      <c r="J190" s="167" t="n">
        <f aca="false">ROUND(I190*H190,2)</f>
        <v>0</v>
      </c>
      <c r="K190" s="163" t="s">
        <v>142</v>
      </c>
      <c r="L190" s="23"/>
      <c r="M190" s="168"/>
      <c r="N190" s="169" t="s">
        <v>40</v>
      </c>
      <c r="O190" s="60"/>
      <c r="P190" s="170" t="n">
        <f aca="false">O190*H190</f>
        <v>0</v>
      </c>
      <c r="Q190" s="170" t="n">
        <v>9E-005</v>
      </c>
      <c r="R190" s="170" t="n">
        <f aca="false">Q190*H190</f>
        <v>0.000135</v>
      </c>
      <c r="S190" s="170" t="n">
        <v>0.003</v>
      </c>
      <c r="T190" s="171" t="n">
        <f aca="false">S190*H190</f>
        <v>0.0045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72" t="s">
        <v>134</v>
      </c>
      <c r="AT190" s="172" t="s">
        <v>130</v>
      </c>
      <c r="AU190" s="172" t="s">
        <v>135</v>
      </c>
      <c r="AY190" s="3" t="s">
        <v>127</v>
      </c>
      <c r="BE190" s="173" t="n">
        <f aca="false">IF(N190="základní",J190,0)</f>
        <v>0</v>
      </c>
      <c r="BF190" s="173" t="n">
        <f aca="false">IF(N190="snížená",J190,0)</f>
        <v>0</v>
      </c>
      <c r="BG190" s="173" t="n">
        <f aca="false">IF(N190="zákl. přenesená",J190,0)</f>
        <v>0</v>
      </c>
      <c r="BH190" s="173" t="n">
        <f aca="false">IF(N190="sníž. přenesená",J190,0)</f>
        <v>0</v>
      </c>
      <c r="BI190" s="173" t="n">
        <f aca="false">IF(N190="nulová",J190,0)</f>
        <v>0</v>
      </c>
      <c r="BJ190" s="3" t="s">
        <v>135</v>
      </c>
      <c r="BK190" s="173" t="n">
        <f aca="false">ROUND(I190*H190,2)</f>
        <v>0</v>
      </c>
      <c r="BL190" s="3" t="s">
        <v>134</v>
      </c>
      <c r="BM190" s="172" t="s">
        <v>245</v>
      </c>
    </row>
    <row r="191" s="27" customFormat="true" ht="33" hidden="false" customHeight="true" outlineLevel="0" collapsed="false">
      <c r="A191" s="22"/>
      <c r="B191" s="160"/>
      <c r="C191" s="161" t="s">
        <v>246</v>
      </c>
      <c r="D191" s="161" t="s">
        <v>130</v>
      </c>
      <c r="E191" s="162" t="s">
        <v>247</v>
      </c>
      <c r="F191" s="163" t="s">
        <v>248</v>
      </c>
      <c r="G191" s="164" t="s">
        <v>133</v>
      </c>
      <c r="H191" s="165" t="n">
        <v>76.85</v>
      </c>
      <c r="I191" s="166"/>
      <c r="J191" s="167" t="n">
        <f aca="false">ROUND(I191*H191,2)</f>
        <v>0</v>
      </c>
      <c r="K191" s="163" t="s">
        <v>142</v>
      </c>
      <c r="L191" s="23"/>
      <c r="M191" s="168"/>
      <c r="N191" s="169" t="s">
        <v>40</v>
      </c>
      <c r="O191" s="60"/>
      <c r="P191" s="170" t="n">
        <f aca="false">O191*H191</f>
        <v>0</v>
      </c>
      <c r="Q191" s="170" t="n">
        <v>0</v>
      </c>
      <c r="R191" s="170" t="n">
        <f aca="false">Q191*H191</f>
        <v>0</v>
      </c>
      <c r="S191" s="170" t="n">
        <v>0.002</v>
      </c>
      <c r="T191" s="171" t="n">
        <f aca="false">S191*H191</f>
        <v>0.1537</v>
      </c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R191" s="172" t="s">
        <v>134</v>
      </c>
      <c r="AT191" s="172" t="s">
        <v>130</v>
      </c>
      <c r="AU191" s="172" t="s">
        <v>135</v>
      </c>
      <c r="AY191" s="3" t="s">
        <v>127</v>
      </c>
      <c r="BE191" s="173" t="n">
        <f aca="false">IF(N191="základní",J191,0)</f>
        <v>0</v>
      </c>
      <c r="BF191" s="173" t="n">
        <f aca="false">IF(N191="snížená",J191,0)</f>
        <v>0</v>
      </c>
      <c r="BG191" s="173" t="n">
        <f aca="false">IF(N191="zákl. přenesená",J191,0)</f>
        <v>0</v>
      </c>
      <c r="BH191" s="173" t="n">
        <f aca="false">IF(N191="sníž. přenesená",J191,0)</f>
        <v>0</v>
      </c>
      <c r="BI191" s="173" t="n">
        <f aca="false">IF(N191="nulová",J191,0)</f>
        <v>0</v>
      </c>
      <c r="BJ191" s="3" t="s">
        <v>135</v>
      </c>
      <c r="BK191" s="173" t="n">
        <f aca="false">ROUND(I191*H191,2)</f>
        <v>0</v>
      </c>
      <c r="BL191" s="3" t="s">
        <v>134</v>
      </c>
      <c r="BM191" s="172" t="s">
        <v>249</v>
      </c>
    </row>
    <row r="192" s="27" customFormat="true" ht="37.8" hidden="false" customHeight="true" outlineLevel="0" collapsed="false">
      <c r="A192" s="22"/>
      <c r="B192" s="160"/>
      <c r="C192" s="161" t="s">
        <v>250</v>
      </c>
      <c r="D192" s="161" t="s">
        <v>130</v>
      </c>
      <c r="E192" s="162" t="s">
        <v>251</v>
      </c>
      <c r="F192" s="163" t="s">
        <v>252</v>
      </c>
      <c r="G192" s="164" t="s">
        <v>133</v>
      </c>
      <c r="H192" s="165" t="n">
        <v>3</v>
      </c>
      <c r="I192" s="166"/>
      <c r="J192" s="167" t="n">
        <f aca="false">ROUND(I192*H192,2)</f>
        <v>0</v>
      </c>
      <c r="K192" s="163" t="s">
        <v>142</v>
      </c>
      <c r="L192" s="23"/>
      <c r="M192" s="168"/>
      <c r="N192" s="169" t="s">
        <v>40</v>
      </c>
      <c r="O192" s="60"/>
      <c r="P192" s="170" t="n">
        <f aca="false">O192*H192</f>
        <v>0</v>
      </c>
      <c r="Q192" s="170" t="n">
        <v>0</v>
      </c>
      <c r="R192" s="170" t="n">
        <f aca="false">Q192*H192</f>
        <v>0</v>
      </c>
      <c r="S192" s="170" t="n">
        <v>0.05</v>
      </c>
      <c r="T192" s="171" t="n">
        <f aca="false">S192*H192</f>
        <v>0.15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72" t="s">
        <v>134</v>
      </c>
      <c r="AT192" s="172" t="s">
        <v>130</v>
      </c>
      <c r="AU192" s="172" t="s">
        <v>135</v>
      </c>
      <c r="AY192" s="3" t="s">
        <v>127</v>
      </c>
      <c r="BE192" s="173" t="n">
        <f aca="false">IF(N192="základní",J192,0)</f>
        <v>0</v>
      </c>
      <c r="BF192" s="173" t="n">
        <f aca="false">IF(N192="snížená",J192,0)</f>
        <v>0</v>
      </c>
      <c r="BG192" s="173" t="n">
        <f aca="false">IF(N192="zákl. přenesená",J192,0)</f>
        <v>0</v>
      </c>
      <c r="BH192" s="173" t="n">
        <f aca="false">IF(N192="sníž. přenesená",J192,0)</f>
        <v>0</v>
      </c>
      <c r="BI192" s="173" t="n">
        <f aca="false">IF(N192="nulová",J192,0)</f>
        <v>0</v>
      </c>
      <c r="BJ192" s="3" t="s">
        <v>135</v>
      </c>
      <c r="BK192" s="173" t="n">
        <f aca="false">ROUND(I192*H192,2)</f>
        <v>0</v>
      </c>
      <c r="BL192" s="3" t="s">
        <v>134</v>
      </c>
      <c r="BM192" s="172" t="s">
        <v>253</v>
      </c>
    </row>
    <row r="193" s="27" customFormat="true" ht="33" hidden="false" customHeight="true" outlineLevel="0" collapsed="false">
      <c r="A193" s="22"/>
      <c r="B193" s="160"/>
      <c r="C193" s="161" t="s">
        <v>254</v>
      </c>
      <c r="D193" s="161" t="s">
        <v>130</v>
      </c>
      <c r="E193" s="162" t="s">
        <v>255</v>
      </c>
      <c r="F193" s="163" t="s">
        <v>256</v>
      </c>
      <c r="G193" s="164" t="s">
        <v>133</v>
      </c>
      <c r="H193" s="165" t="n">
        <v>307.361</v>
      </c>
      <c r="I193" s="166"/>
      <c r="J193" s="167" t="n">
        <f aca="false">ROUND(I193*H193,2)</f>
        <v>0</v>
      </c>
      <c r="K193" s="163" t="s">
        <v>142</v>
      </c>
      <c r="L193" s="23"/>
      <c r="M193" s="168"/>
      <c r="N193" s="169" t="s">
        <v>40</v>
      </c>
      <c r="O193" s="60"/>
      <c r="P193" s="170" t="n">
        <f aca="false">O193*H193</f>
        <v>0</v>
      </c>
      <c r="Q193" s="170" t="n">
        <v>0</v>
      </c>
      <c r="R193" s="170" t="n">
        <f aca="false">Q193*H193</f>
        <v>0</v>
      </c>
      <c r="S193" s="170" t="n">
        <v>0.002</v>
      </c>
      <c r="T193" s="171" t="n">
        <f aca="false">S193*H193</f>
        <v>0.614722</v>
      </c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R193" s="172" t="s">
        <v>134</v>
      </c>
      <c r="AT193" s="172" t="s">
        <v>130</v>
      </c>
      <c r="AU193" s="172" t="s">
        <v>135</v>
      </c>
      <c r="AY193" s="3" t="s">
        <v>127</v>
      </c>
      <c r="BE193" s="173" t="n">
        <f aca="false">IF(N193="základní",J193,0)</f>
        <v>0</v>
      </c>
      <c r="BF193" s="173" t="n">
        <f aca="false">IF(N193="snížená",J193,0)</f>
        <v>0</v>
      </c>
      <c r="BG193" s="173" t="n">
        <f aca="false">IF(N193="zákl. přenesená",J193,0)</f>
        <v>0</v>
      </c>
      <c r="BH193" s="173" t="n">
        <f aca="false">IF(N193="sníž. přenesená",J193,0)</f>
        <v>0</v>
      </c>
      <c r="BI193" s="173" t="n">
        <f aca="false">IF(N193="nulová",J193,0)</f>
        <v>0</v>
      </c>
      <c r="BJ193" s="3" t="s">
        <v>135</v>
      </c>
      <c r="BK193" s="173" t="n">
        <f aca="false">ROUND(I193*H193,2)</f>
        <v>0</v>
      </c>
      <c r="BL193" s="3" t="s">
        <v>134</v>
      </c>
      <c r="BM193" s="172" t="s">
        <v>257</v>
      </c>
    </row>
    <row r="194" s="27" customFormat="true" ht="37.8" hidden="false" customHeight="true" outlineLevel="0" collapsed="false">
      <c r="A194" s="22"/>
      <c r="B194" s="160"/>
      <c r="C194" s="161" t="s">
        <v>258</v>
      </c>
      <c r="D194" s="161" t="s">
        <v>130</v>
      </c>
      <c r="E194" s="162" t="s">
        <v>259</v>
      </c>
      <c r="F194" s="163" t="s">
        <v>260</v>
      </c>
      <c r="G194" s="164" t="s">
        <v>133</v>
      </c>
      <c r="H194" s="165" t="n">
        <v>24.998</v>
      </c>
      <c r="I194" s="166"/>
      <c r="J194" s="167" t="n">
        <f aca="false">ROUND(I194*H194,2)</f>
        <v>0</v>
      </c>
      <c r="K194" s="163" t="s">
        <v>142</v>
      </c>
      <c r="L194" s="23"/>
      <c r="M194" s="168"/>
      <c r="N194" s="169" t="s">
        <v>40</v>
      </c>
      <c r="O194" s="60"/>
      <c r="P194" s="170" t="n">
        <f aca="false">O194*H194</f>
        <v>0</v>
      </c>
      <c r="Q194" s="170" t="n">
        <v>0</v>
      </c>
      <c r="R194" s="170" t="n">
        <f aca="false">Q194*H194</f>
        <v>0</v>
      </c>
      <c r="S194" s="170" t="n">
        <v>0.046</v>
      </c>
      <c r="T194" s="171" t="n">
        <f aca="false">S194*H194</f>
        <v>1.149908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72" t="s">
        <v>134</v>
      </c>
      <c r="AT194" s="172" t="s">
        <v>130</v>
      </c>
      <c r="AU194" s="172" t="s">
        <v>135</v>
      </c>
      <c r="AY194" s="3" t="s">
        <v>127</v>
      </c>
      <c r="BE194" s="173" t="n">
        <f aca="false">IF(N194="základní",J194,0)</f>
        <v>0</v>
      </c>
      <c r="BF194" s="173" t="n">
        <f aca="false">IF(N194="snížená",J194,0)</f>
        <v>0</v>
      </c>
      <c r="BG194" s="173" t="n">
        <f aca="false">IF(N194="zákl. přenesená",J194,0)</f>
        <v>0</v>
      </c>
      <c r="BH194" s="173" t="n">
        <f aca="false">IF(N194="sníž. přenesená",J194,0)</f>
        <v>0</v>
      </c>
      <c r="BI194" s="173" t="n">
        <f aca="false">IF(N194="nulová",J194,0)</f>
        <v>0</v>
      </c>
      <c r="BJ194" s="3" t="s">
        <v>135</v>
      </c>
      <c r="BK194" s="173" t="n">
        <f aca="false">ROUND(I194*H194,2)</f>
        <v>0</v>
      </c>
      <c r="BL194" s="3" t="s">
        <v>134</v>
      </c>
      <c r="BM194" s="172" t="s">
        <v>261</v>
      </c>
    </row>
    <row r="195" s="174" customFormat="true" ht="12.8" hidden="false" customHeight="false" outlineLevel="0" collapsed="false">
      <c r="B195" s="175"/>
      <c r="D195" s="176" t="s">
        <v>137</v>
      </c>
      <c r="E195" s="177"/>
      <c r="F195" s="178" t="s">
        <v>262</v>
      </c>
      <c r="H195" s="179" t="n">
        <v>5.55</v>
      </c>
      <c r="I195" s="180"/>
      <c r="L195" s="175"/>
      <c r="M195" s="181"/>
      <c r="N195" s="182"/>
      <c r="O195" s="182"/>
      <c r="P195" s="182"/>
      <c r="Q195" s="182"/>
      <c r="R195" s="182"/>
      <c r="S195" s="182"/>
      <c r="T195" s="183"/>
      <c r="AT195" s="177" t="s">
        <v>137</v>
      </c>
      <c r="AU195" s="177" t="s">
        <v>135</v>
      </c>
      <c r="AV195" s="174" t="s">
        <v>135</v>
      </c>
      <c r="AW195" s="174" t="s">
        <v>31</v>
      </c>
      <c r="AX195" s="174" t="s">
        <v>74</v>
      </c>
      <c r="AY195" s="177" t="s">
        <v>127</v>
      </c>
    </row>
    <row r="196" s="174" customFormat="true" ht="12.8" hidden="false" customHeight="false" outlineLevel="0" collapsed="false">
      <c r="B196" s="175"/>
      <c r="D196" s="176" t="s">
        <v>137</v>
      </c>
      <c r="E196" s="177"/>
      <c r="F196" s="178" t="s">
        <v>263</v>
      </c>
      <c r="H196" s="179" t="n">
        <v>10.41</v>
      </c>
      <c r="I196" s="180"/>
      <c r="L196" s="175"/>
      <c r="M196" s="181"/>
      <c r="N196" s="182"/>
      <c r="O196" s="182"/>
      <c r="P196" s="182"/>
      <c r="Q196" s="182"/>
      <c r="R196" s="182"/>
      <c r="S196" s="182"/>
      <c r="T196" s="183"/>
      <c r="AT196" s="177" t="s">
        <v>137</v>
      </c>
      <c r="AU196" s="177" t="s">
        <v>135</v>
      </c>
      <c r="AV196" s="174" t="s">
        <v>135</v>
      </c>
      <c r="AW196" s="174" t="s">
        <v>31</v>
      </c>
      <c r="AX196" s="174" t="s">
        <v>74</v>
      </c>
      <c r="AY196" s="177" t="s">
        <v>127</v>
      </c>
    </row>
    <row r="197" s="174" customFormat="true" ht="12.8" hidden="false" customHeight="false" outlineLevel="0" collapsed="false">
      <c r="B197" s="175"/>
      <c r="D197" s="176" t="s">
        <v>137</v>
      </c>
      <c r="E197" s="177"/>
      <c r="F197" s="178" t="s">
        <v>264</v>
      </c>
      <c r="H197" s="179" t="n">
        <v>6.038</v>
      </c>
      <c r="I197" s="180"/>
      <c r="L197" s="175"/>
      <c r="M197" s="181"/>
      <c r="N197" s="182"/>
      <c r="O197" s="182"/>
      <c r="P197" s="182"/>
      <c r="Q197" s="182"/>
      <c r="R197" s="182"/>
      <c r="S197" s="182"/>
      <c r="T197" s="183"/>
      <c r="AT197" s="177" t="s">
        <v>137</v>
      </c>
      <c r="AU197" s="177" t="s">
        <v>135</v>
      </c>
      <c r="AV197" s="174" t="s">
        <v>135</v>
      </c>
      <c r="AW197" s="174" t="s">
        <v>31</v>
      </c>
      <c r="AX197" s="174" t="s">
        <v>74</v>
      </c>
      <c r="AY197" s="177" t="s">
        <v>127</v>
      </c>
    </row>
    <row r="198" s="174" customFormat="true" ht="12.8" hidden="false" customHeight="false" outlineLevel="0" collapsed="false">
      <c r="B198" s="175"/>
      <c r="D198" s="176" t="s">
        <v>137</v>
      </c>
      <c r="E198" s="177"/>
      <c r="F198" s="178" t="s">
        <v>265</v>
      </c>
      <c r="H198" s="179" t="n">
        <v>3</v>
      </c>
      <c r="I198" s="180"/>
      <c r="L198" s="175"/>
      <c r="M198" s="181"/>
      <c r="N198" s="182"/>
      <c r="O198" s="182"/>
      <c r="P198" s="182"/>
      <c r="Q198" s="182"/>
      <c r="R198" s="182"/>
      <c r="S198" s="182"/>
      <c r="T198" s="183"/>
      <c r="AT198" s="177" t="s">
        <v>137</v>
      </c>
      <c r="AU198" s="177" t="s">
        <v>135</v>
      </c>
      <c r="AV198" s="174" t="s">
        <v>135</v>
      </c>
      <c r="AW198" s="174" t="s">
        <v>31</v>
      </c>
      <c r="AX198" s="174" t="s">
        <v>74</v>
      </c>
      <c r="AY198" s="177" t="s">
        <v>127</v>
      </c>
    </row>
    <row r="199" s="184" customFormat="true" ht="12.8" hidden="false" customHeight="false" outlineLevel="0" collapsed="false">
      <c r="B199" s="185"/>
      <c r="D199" s="176" t="s">
        <v>137</v>
      </c>
      <c r="E199" s="186"/>
      <c r="F199" s="187" t="s">
        <v>162</v>
      </c>
      <c r="H199" s="188" t="n">
        <v>24.998</v>
      </c>
      <c r="I199" s="189"/>
      <c r="L199" s="185"/>
      <c r="M199" s="190"/>
      <c r="N199" s="191"/>
      <c r="O199" s="191"/>
      <c r="P199" s="191"/>
      <c r="Q199" s="191"/>
      <c r="R199" s="191"/>
      <c r="S199" s="191"/>
      <c r="T199" s="192"/>
      <c r="AT199" s="186" t="s">
        <v>137</v>
      </c>
      <c r="AU199" s="186" t="s">
        <v>135</v>
      </c>
      <c r="AV199" s="184" t="s">
        <v>134</v>
      </c>
      <c r="AW199" s="184" t="s">
        <v>31</v>
      </c>
      <c r="AX199" s="184" t="s">
        <v>79</v>
      </c>
      <c r="AY199" s="186" t="s">
        <v>127</v>
      </c>
    </row>
    <row r="200" s="27" customFormat="true" ht="24.15" hidden="false" customHeight="true" outlineLevel="0" collapsed="false">
      <c r="A200" s="22"/>
      <c r="B200" s="160"/>
      <c r="C200" s="161" t="s">
        <v>266</v>
      </c>
      <c r="D200" s="161" t="s">
        <v>130</v>
      </c>
      <c r="E200" s="162" t="s">
        <v>267</v>
      </c>
      <c r="F200" s="163" t="s">
        <v>268</v>
      </c>
      <c r="G200" s="164" t="s">
        <v>133</v>
      </c>
      <c r="H200" s="165" t="n">
        <v>21.998</v>
      </c>
      <c r="I200" s="166"/>
      <c r="J200" s="167" t="n">
        <f aca="false">ROUND(I200*H200,2)</f>
        <v>0</v>
      </c>
      <c r="K200" s="163" t="s">
        <v>142</v>
      </c>
      <c r="L200" s="23"/>
      <c r="M200" s="168"/>
      <c r="N200" s="169" t="s">
        <v>40</v>
      </c>
      <c r="O200" s="60"/>
      <c r="P200" s="170" t="n">
        <f aca="false">O200*H200</f>
        <v>0</v>
      </c>
      <c r="Q200" s="170" t="n">
        <v>0</v>
      </c>
      <c r="R200" s="170" t="n">
        <f aca="false">Q200*H200</f>
        <v>0</v>
      </c>
      <c r="S200" s="170" t="n">
        <v>0.068</v>
      </c>
      <c r="T200" s="171" t="n">
        <f aca="false">S200*H200</f>
        <v>1.495864</v>
      </c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R200" s="172" t="s">
        <v>134</v>
      </c>
      <c r="AT200" s="172" t="s">
        <v>130</v>
      </c>
      <c r="AU200" s="172" t="s">
        <v>135</v>
      </c>
      <c r="AY200" s="3" t="s">
        <v>127</v>
      </c>
      <c r="BE200" s="173" t="n">
        <f aca="false">IF(N200="základní",J200,0)</f>
        <v>0</v>
      </c>
      <c r="BF200" s="173" t="n">
        <f aca="false">IF(N200="snížená",J200,0)</f>
        <v>0</v>
      </c>
      <c r="BG200" s="173" t="n">
        <f aca="false">IF(N200="zákl. přenesená",J200,0)</f>
        <v>0</v>
      </c>
      <c r="BH200" s="173" t="n">
        <f aca="false">IF(N200="sníž. přenesená",J200,0)</f>
        <v>0</v>
      </c>
      <c r="BI200" s="173" t="n">
        <f aca="false">IF(N200="nulová",J200,0)</f>
        <v>0</v>
      </c>
      <c r="BJ200" s="3" t="s">
        <v>135</v>
      </c>
      <c r="BK200" s="173" t="n">
        <f aca="false">ROUND(I200*H200,2)</f>
        <v>0</v>
      </c>
      <c r="BL200" s="3" t="s">
        <v>134</v>
      </c>
      <c r="BM200" s="172" t="s">
        <v>269</v>
      </c>
    </row>
    <row r="201" s="174" customFormat="true" ht="12.8" hidden="false" customHeight="false" outlineLevel="0" collapsed="false">
      <c r="B201" s="175"/>
      <c r="D201" s="176" t="s">
        <v>137</v>
      </c>
      <c r="E201" s="177"/>
      <c r="F201" s="178" t="s">
        <v>262</v>
      </c>
      <c r="H201" s="179" t="n">
        <v>5.55</v>
      </c>
      <c r="I201" s="180"/>
      <c r="L201" s="175"/>
      <c r="M201" s="181"/>
      <c r="N201" s="182"/>
      <c r="O201" s="182"/>
      <c r="P201" s="182"/>
      <c r="Q201" s="182"/>
      <c r="R201" s="182"/>
      <c r="S201" s="182"/>
      <c r="T201" s="183"/>
      <c r="AT201" s="177" t="s">
        <v>137</v>
      </c>
      <c r="AU201" s="177" t="s">
        <v>135</v>
      </c>
      <c r="AV201" s="174" t="s">
        <v>135</v>
      </c>
      <c r="AW201" s="174" t="s">
        <v>31</v>
      </c>
      <c r="AX201" s="174" t="s">
        <v>74</v>
      </c>
      <c r="AY201" s="177" t="s">
        <v>127</v>
      </c>
    </row>
    <row r="202" s="174" customFormat="true" ht="12.8" hidden="false" customHeight="false" outlineLevel="0" collapsed="false">
      <c r="B202" s="175"/>
      <c r="D202" s="176" t="s">
        <v>137</v>
      </c>
      <c r="E202" s="177"/>
      <c r="F202" s="178" t="s">
        <v>263</v>
      </c>
      <c r="H202" s="179" t="n">
        <v>10.41</v>
      </c>
      <c r="I202" s="180"/>
      <c r="L202" s="175"/>
      <c r="M202" s="181"/>
      <c r="N202" s="182"/>
      <c r="O202" s="182"/>
      <c r="P202" s="182"/>
      <c r="Q202" s="182"/>
      <c r="R202" s="182"/>
      <c r="S202" s="182"/>
      <c r="T202" s="183"/>
      <c r="AT202" s="177" t="s">
        <v>137</v>
      </c>
      <c r="AU202" s="177" t="s">
        <v>135</v>
      </c>
      <c r="AV202" s="174" t="s">
        <v>135</v>
      </c>
      <c r="AW202" s="174" t="s">
        <v>31</v>
      </c>
      <c r="AX202" s="174" t="s">
        <v>74</v>
      </c>
      <c r="AY202" s="177" t="s">
        <v>127</v>
      </c>
    </row>
    <row r="203" s="174" customFormat="true" ht="12.8" hidden="false" customHeight="false" outlineLevel="0" collapsed="false">
      <c r="B203" s="175"/>
      <c r="D203" s="176" t="s">
        <v>137</v>
      </c>
      <c r="E203" s="177"/>
      <c r="F203" s="178" t="s">
        <v>264</v>
      </c>
      <c r="H203" s="179" t="n">
        <v>6.038</v>
      </c>
      <c r="I203" s="180"/>
      <c r="L203" s="175"/>
      <c r="M203" s="181"/>
      <c r="N203" s="182"/>
      <c r="O203" s="182"/>
      <c r="P203" s="182"/>
      <c r="Q203" s="182"/>
      <c r="R203" s="182"/>
      <c r="S203" s="182"/>
      <c r="T203" s="183"/>
      <c r="AT203" s="177" t="s">
        <v>137</v>
      </c>
      <c r="AU203" s="177" t="s">
        <v>135</v>
      </c>
      <c r="AV203" s="174" t="s">
        <v>135</v>
      </c>
      <c r="AW203" s="174" t="s">
        <v>31</v>
      </c>
      <c r="AX203" s="174" t="s">
        <v>74</v>
      </c>
      <c r="AY203" s="177" t="s">
        <v>127</v>
      </c>
    </row>
    <row r="204" s="184" customFormat="true" ht="12.8" hidden="false" customHeight="false" outlineLevel="0" collapsed="false">
      <c r="B204" s="185"/>
      <c r="D204" s="176" t="s">
        <v>137</v>
      </c>
      <c r="E204" s="186"/>
      <c r="F204" s="187" t="s">
        <v>162</v>
      </c>
      <c r="H204" s="188" t="n">
        <v>21.998</v>
      </c>
      <c r="I204" s="189"/>
      <c r="L204" s="185"/>
      <c r="M204" s="190"/>
      <c r="N204" s="191"/>
      <c r="O204" s="191"/>
      <c r="P204" s="191"/>
      <c r="Q204" s="191"/>
      <c r="R204" s="191"/>
      <c r="S204" s="191"/>
      <c r="T204" s="192"/>
      <c r="AT204" s="186" t="s">
        <v>137</v>
      </c>
      <c r="AU204" s="186" t="s">
        <v>135</v>
      </c>
      <c r="AV204" s="184" t="s">
        <v>134</v>
      </c>
      <c r="AW204" s="184" t="s">
        <v>31</v>
      </c>
      <c r="AX204" s="184" t="s">
        <v>79</v>
      </c>
      <c r="AY204" s="186" t="s">
        <v>127</v>
      </c>
    </row>
    <row r="205" s="146" customFormat="true" ht="22.8" hidden="false" customHeight="true" outlineLevel="0" collapsed="false">
      <c r="B205" s="147"/>
      <c r="D205" s="148" t="s">
        <v>73</v>
      </c>
      <c r="E205" s="158" t="s">
        <v>270</v>
      </c>
      <c r="F205" s="158" t="s">
        <v>271</v>
      </c>
      <c r="I205" s="150"/>
      <c r="J205" s="159" t="n">
        <f aca="false">BK205</f>
        <v>0</v>
      </c>
      <c r="L205" s="147"/>
      <c r="M205" s="152"/>
      <c r="N205" s="153"/>
      <c r="O205" s="153"/>
      <c r="P205" s="154" t="n">
        <f aca="false">SUM(P206:P210)</f>
        <v>0</v>
      </c>
      <c r="Q205" s="153"/>
      <c r="R205" s="154" t="n">
        <f aca="false">SUM(R206:R210)</f>
        <v>0</v>
      </c>
      <c r="S205" s="153"/>
      <c r="T205" s="155" t="n">
        <f aca="false">SUM(T206:T210)</f>
        <v>0</v>
      </c>
      <c r="AR205" s="148" t="s">
        <v>79</v>
      </c>
      <c r="AT205" s="156" t="s">
        <v>73</v>
      </c>
      <c r="AU205" s="156" t="s">
        <v>79</v>
      </c>
      <c r="AY205" s="148" t="s">
        <v>127</v>
      </c>
      <c r="BK205" s="157" t="n">
        <f aca="false">SUM(BK206:BK210)</f>
        <v>0</v>
      </c>
    </row>
    <row r="206" s="27" customFormat="true" ht="24.15" hidden="false" customHeight="true" outlineLevel="0" collapsed="false">
      <c r="A206" s="22"/>
      <c r="B206" s="160"/>
      <c r="C206" s="161" t="s">
        <v>272</v>
      </c>
      <c r="D206" s="161" t="s">
        <v>130</v>
      </c>
      <c r="E206" s="162" t="s">
        <v>273</v>
      </c>
      <c r="F206" s="163" t="s">
        <v>274</v>
      </c>
      <c r="G206" s="164" t="s">
        <v>275</v>
      </c>
      <c r="H206" s="165" t="n">
        <v>5.15</v>
      </c>
      <c r="I206" s="166"/>
      <c r="J206" s="167" t="n">
        <f aca="false">ROUND(I206*H206,2)</f>
        <v>0</v>
      </c>
      <c r="K206" s="163" t="s">
        <v>142</v>
      </c>
      <c r="L206" s="23"/>
      <c r="M206" s="168"/>
      <c r="N206" s="169" t="s">
        <v>40</v>
      </c>
      <c r="O206" s="60"/>
      <c r="P206" s="170" t="n">
        <f aca="false">O206*H206</f>
        <v>0</v>
      </c>
      <c r="Q206" s="170" t="n">
        <v>0</v>
      </c>
      <c r="R206" s="170" t="n">
        <f aca="false">Q206*H206</f>
        <v>0</v>
      </c>
      <c r="S206" s="170" t="n">
        <v>0</v>
      </c>
      <c r="T206" s="171" t="n">
        <f aca="false">S206*H206</f>
        <v>0</v>
      </c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R206" s="172" t="s">
        <v>134</v>
      </c>
      <c r="AT206" s="172" t="s">
        <v>130</v>
      </c>
      <c r="AU206" s="172" t="s">
        <v>135</v>
      </c>
      <c r="AY206" s="3" t="s">
        <v>127</v>
      </c>
      <c r="BE206" s="173" t="n">
        <f aca="false">IF(N206="základní",J206,0)</f>
        <v>0</v>
      </c>
      <c r="BF206" s="173" t="n">
        <f aca="false">IF(N206="snížená",J206,0)</f>
        <v>0</v>
      </c>
      <c r="BG206" s="173" t="n">
        <f aca="false">IF(N206="zákl. přenesená",J206,0)</f>
        <v>0</v>
      </c>
      <c r="BH206" s="173" t="n">
        <f aca="false">IF(N206="sníž. přenesená",J206,0)</f>
        <v>0</v>
      </c>
      <c r="BI206" s="173" t="n">
        <f aca="false">IF(N206="nulová",J206,0)</f>
        <v>0</v>
      </c>
      <c r="BJ206" s="3" t="s">
        <v>135</v>
      </c>
      <c r="BK206" s="173" t="n">
        <f aca="false">ROUND(I206*H206,2)</f>
        <v>0</v>
      </c>
      <c r="BL206" s="3" t="s">
        <v>134</v>
      </c>
      <c r="BM206" s="172" t="s">
        <v>276</v>
      </c>
    </row>
    <row r="207" s="27" customFormat="true" ht="24.15" hidden="false" customHeight="true" outlineLevel="0" collapsed="false">
      <c r="A207" s="22"/>
      <c r="B207" s="160"/>
      <c r="C207" s="161" t="s">
        <v>277</v>
      </c>
      <c r="D207" s="161" t="s">
        <v>130</v>
      </c>
      <c r="E207" s="162" t="s">
        <v>278</v>
      </c>
      <c r="F207" s="163" t="s">
        <v>279</v>
      </c>
      <c r="G207" s="164" t="s">
        <v>275</v>
      </c>
      <c r="H207" s="165" t="n">
        <v>5.15</v>
      </c>
      <c r="I207" s="166"/>
      <c r="J207" s="167" t="n">
        <f aca="false">ROUND(I207*H207,2)</f>
        <v>0</v>
      </c>
      <c r="K207" s="163" t="s">
        <v>142</v>
      </c>
      <c r="L207" s="23"/>
      <c r="M207" s="168"/>
      <c r="N207" s="169" t="s">
        <v>40</v>
      </c>
      <c r="O207" s="60"/>
      <c r="P207" s="170" t="n">
        <f aca="false">O207*H207</f>
        <v>0</v>
      </c>
      <c r="Q207" s="170" t="n">
        <v>0</v>
      </c>
      <c r="R207" s="170" t="n">
        <f aca="false">Q207*H207</f>
        <v>0</v>
      </c>
      <c r="S207" s="170" t="n">
        <v>0</v>
      </c>
      <c r="T207" s="171" t="n">
        <f aca="false">S207*H207</f>
        <v>0</v>
      </c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172" t="s">
        <v>134</v>
      </c>
      <c r="AT207" s="172" t="s">
        <v>130</v>
      </c>
      <c r="AU207" s="172" t="s">
        <v>135</v>
      </c>
      <c r="AY207" s="3" t="s">
        <v>127</v>
      </c>
      <c r="BE207" s="173" t="n">
        <f aca="false">IF(N207="základní",J207,0)</f>
        <v>0</v>
      </c>
      <c r="BF207" s="173" t="n">
        <f aca="false">IF(N207="snížená",J207,0)</f>
        <v>0</v>
      </c>
      <c r="BG207" s="173" t="n">
        <f aca="false">IF(N207="zákl. přenesená",J207,0)</f>
        <v>0</v>
      </c>
      <c r="BH207" s="173" t="n">
        <f aca="false">IF(N207="sníž. přenesená",J207,0)</f>
        <v>0</v>
      </c>
      <c r="BI207" s="173" t="n">
        <f aca="false">IF(N207="nulová",J207,0)</f>
        <v>0</v>
      </c>
      <c r="BJ207" s="3" t="s">
        <v>135</v>
      </c>
      <c r="BK207" s="173" t="n">
        <f aca="false">ROUND(I207*H207,2)</f>
        <v>0</v>
      </c>
      <c r="BL207" s="3" t="s">
        <v>134</v>
      </c>
      <c r="BM207" s="172" t="s">
        <v>280</v>
      </c>
    </row>
    <row r="208" s="27" customFormat="true" ht="24.15" hidden="false" customHeight="true" outlineLevel="0" collapsed="false">
      <c r="A208" s="22"/>
      <c r="B208" s="160"/>
      <c r="C208" s="161" t="s">
        <v>281</v>
      </c>
      <c r="D208" s="161" t="s">
        <v>130</v>
      </c>
      <c r="E208" s="162" t="s">
        <v>282</v>
      </c>
      <c r="F208" s="163" t="s">
        <v>283</v>
      </c>
      <c r="G208" s="164" t="s">
        <v>275</v>
      </c>
      <c r="H208" s="165" t="n">
        <v>72.1</v>
      </c>
      <c r="I208" s="166"/>
      <c r="J208" s="167" t="n">
        <f aca="false">ROUND(I208*H208,2)</f>
        <v>0</v>
      </c>
      <c r="K208" s="163" t="s">
        <v>142</v>
      </c>
      <c r="L208" s="23"/>
      <c r="M208" s="168"/>
      <c r="N208" s="169" t="s">
        <v>40</v>
      </c>
      <c r="O208" s="60"/>
      <c r="P208" s="170" t="n">
        <f aca="false">O208*H208</f>
        <v>0</v>
      </c>
      <c r="Q208" s="170" t="n">
        <v>0</v>
      </c>
      <c r="R208" s="170" t="n">
        <f aca="false">Q208*H208</f>
        <v>0</v>
      </c>
      <c r="S208" s="170" t="n">
        <v>0</v>
      </c>
      <c r="T208" s="171" t="n">
        <f aca="false">S208*H208</f>
        <v>0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172" t="s">
        <v>134</v>
      </c>
      <c r="AT208" s="172" t="s">
        <v>130</v>
      </c>
      <c r="AU208" s="172" t="s">
        <v>135</v>
      </c>
      <c r="AY208" s="3" t="s">
        <v>127</v>
      </c>
      <c r="BE208" s="173" t="n">
        <f aca="false">IF(N208="základní",J208,0)</f>
        <v>0</v>
      </c>
      <c r="BF208" s="173" t="n">
        <f aca="false">IF(N208="snížená",J208,0)</f>
        <v>0</v>
      </c>
      <c r="BG208" s="173" t="n">
        <f aca="false">IF(N208="zákl. přenesená",J208,0)</f>
        <v>0</v>
      </c>
      <c r="BH208" s="173" t="n">
        <f aca="false">IF(N208="sníž. přenesená",J208,0)</f>
        <v>0</v>
      </c>
      <c r="BI208" s="173" t="n">
        <f aca="false">IF(N208="nulová",J208,0)</f>
        <v>0</v>
      </c>
      <c r="BJ208" s="3" t="s">
        <v>135</v>
      </c>
      <c r="BK208" s="173" t="n">
        <f aca="false">ROUND(I208*H208,2)</f>
        <v>0</v>
      </c>
      <c r="BL208" s="3" t="s">
        <v>134</v>
      </c>
      <c r="BM208" s="172" t="s">
        <v>284</v>
      </c>
    </row>
    <row r="209" s="174" customFormat="true" ht="12.8" hidden="false" customHeight="false" outlineLevel="0" collapsed="false">
      <c r="B209" s="175"/>
      <c r="D209" s="176" t="s">
        <v>137</v>
      </c>
      <c r="F209" s="178" t="s">
        <v>285</v>
      </c>
      <c r="H209" s="179" t="n">
        <v>72.1</v>
      </c>
      <c r="I209" s="180"/>
      <c r="L209" s="175"/>
      <c r="M209" s="181"/>
      <c r="N209" s="182"/>
      <c r="O209" s="182"/>
      <c r="P209" s="182"/>
      <c r="Q209" s="182"/>
      <c r="R209" s="182"/>
      <c r="S209" s="182"/>
      <c r="T209" s="183"/>
      <c r="AT209" s="177" t="s">
        <v>137</v>
      </c>
      <c r="AU209" s="177" t="s">
        <v>135</v>
      </c>
      <c r="AV209" s="174" t="s">
        <v>135</v>
      </c>
      <c r="AW209" s="174" t="s">
        <v>2</v>
      </c>
      <c r="AX209" s="174" t="s">
        <v>79</v>
      </c>
      <c r="AY209" s="177" t="s">
        <v>127</v>
      </c>
    </row>
    <row r="210" s="27" customFormat="true" ht="33" hidden="false" customHeight="true" outlineLevel="0" collapsed="false">
      <c r="A210" s="22"/>
      <c r="B210" s="160"/>
      <c r="C210" s="161" t="s">
        <v>286</v>
      </c>
      <c r="D210" s="161" t="s">
        <v>130</v>
      </c>
      <c r="E210" s="162" t="s">
        <v>287</v>
      </c>
      <c r="F210" s="163" t="s">
        <v>288</v>
      </c>
      <c r="G210" s="164" t="s">
        <v>275</v>
      </c>
      <c r="H210" s="165" t="n">
        <v>5.15</v>
      </c>
      <c r="I210" s="166"/>
      <c r="J210" s="167" t="n">
        <f aca="false">ROUND(I210*H210,2)</f>
        <v>0</v>
      </c>
      <c r="K210" s="163" t="s">
        <v>142</v>
      </c>
      <c r="L210" s="23"/>
      <c r="M210" s="168"/>
      <c r="N210" s="169" t="s">
        <v>40</v>
      </c>
      <c r="O210" s="60"/>
      <c r="P210" s="170" t="n">
        <f aca="false">O210*H210</f>
        <v>0</v>
      </c>
      <c r="Q210" s="170" t="n">
        <v>0</v>
      </c>
      <c r="R210" s="170" t="n">
        <f aca="false">Q210*H210</f>
        <v>0</v>
      </c>
      <c r="S210" s="170" t="n">
        <v>0</v>
      </c>
      <c r="T210" s="171" t="n">
        <f aca="false">S210*H210</f>
        <v>0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172" t="s">
        <v>134</v>
      </c>
      <c r="AT210" s="172" t="s">
        <v>130</v>
      </c>
      <c r="AU210" s="172" t="s">
        <v>135</v>
      </c>
      <c r="AY210" s="3" t="s">
        <v>127</v>
      </c>
      <c r="BE210" s="173" t="n">
        <f aca="false">IF(N210="základní",J210,0)</f>
        <v>0</v>
      </c>
      <c r="BF210" s="173" t="n">
        <f aca="false">IF(N210="snížená",J210,0)</f>
        <v>0</v>
      </c>
      <c r="BG210" s="173" t="n">
        <f aca="false">IF(N210="zákl. přenesená",J210,0)</f>
        <v>0</v>
      </c>
      <c r="BH210" s="173" t="n">
        <f aca="false">IF(N210="sníž. přenesená",J210,0)</f>
        <v>0</v>
      </c>
      <c r="BI210" s="173" t="n">
        <f aca="false">IF(N210="nulová",J210,0)</f>
        <v>0</v>
      </c>
      <c r="BJ210" s="3" t="s">
        <v>135</v>
      </c>
      <c r="BK210" s="173" t="n">
        <f aca="false">ROUND(I210*H210,2)</f>
        <v>0</v>
      </c>
      <c r="BL210" s="3" t="s">
        <v>134</v>
      </c>
      <c r="BM210" s="172" t="s">
        <v>289</v>
      </c>
    </row>
    <row r="211" s="146" customFormat="true" ht="22.8" hidden="false" customHeight="true" outlineLevel="0" collapsed="false">
      <c r="B211" s="147"/>
      <c r="D211" s="148" t="s">
        <v>73</v>
      </c>
      <c r="E211" s="158" t="s">
        <v>290</v>
      </c>
      <c r="F211" s="158" t="s">
        <v>291</v>
      </c>
      <c r="I211" s="150"/>
      <c r="J211" s="159" t="n">
        <f aca="false">BK211</f>
        <v>0</v>
      </c>
      <c r="L211" s="147"/>
      <c r="M211" s="152"/>
      <c r="N211" s="153"/>
      <c r="O211" s="153"/>
      <c r="P211" s="154" t="n">
        <f aca="false">P212</f>
        <v>0</v>
      </c>
      <c r="Q211" s="153"/>
      <c r="R211" s="154" t="n">
        <f aca="false">R212</f>
        <v>0</v>
      </c>
      <c r="S211" s="153"/>
      <c r="T211" s="155" t="n">
        <f aca="false">T212</f>
        <v>0</v>
      </c>
      <c r="AR211" s="148" t="s">
        <v>79</v>
      </c>
      <c r="AT211" s="156" t="s">
        <v>73</v>
      </c>
      <c r="AU211" s="156" t="s">
        <v>79</v>
      </c>
      <c r="AY211" s="148" t="s">
        <v>127</v>
      </c>
      <c r="BK211" s="157" t="n">
        <f aca="false">BK212</f>
        <v>0</v>
      </c>
    </row>
    <row r="212" s="27" customFormat="true" ht="24.15" hidden="false" customHeight="true" outlineLevel="0" collapsed="false">
      <c r="A212" s="22"/>
      <c r="B212" s="160"/>
      <c r="C212" s="161" t="s">
        <v>292</v>
      </c>
      <c r="D212" s="161" t="s">
        <v>130</v>
      </c>
      <c r="E212" s="162" t="s">
        <v>293</v>
      </c>
      <c r="F212" s="163" t="s">
        <v>294</v>
      </c>
      <c r="G212" s="164" t="s">
        <v>275</v>
      </c>
      <c r="H212" s="165" t="n">
        <v>3.329</v>
      </c>
      <c r="I212" s="166"/>
      <c r="J212" s="167" t="n">
        <f aca="false">ROUND(I212*H212,2)</f>
        <v>0</v>
      </c>
      <c r="K212" s="163" t="s">
        <v>142</v>
      </c>
      <c r="L212" s="23"/>
      <c r="M212" s="168"/>
      <c r="N212" s="169" t="s">
        <v>40</v>
      </c>
      <c r="O212" s="60"/>
      <c r="P212" s="170" t="n">
        <f aca="false">O212*H212</f>
        <v>0</v>
      </c>
      <c r="Q212" s="170" t="n">
        <v>0</v>
      </c>
      <c r="R212" s="170" t="n">
        <f aca="false">Q212*H212</f>
        <v>0</v>
      </c>
      <c r="S212" s="170" t="n">
        <v>0</v>
      </c>
      <c r="T212" s="171" t="n">
        <f aca="false">S212*H212</f>
        <v>0</v>
      </c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R212" s="172" t="s">
        <v>134</v>
      </c>
      <c r="AT212" s="172" t="s">
        <v>130</v>
      </c>
      <c r="AU212" s="172" t="s">
        <v>135</v>
      </c>
      <c r="AY212" s="3" t="s">
        <v>127</v>
      </c>
      <c r="BE212" s="173" t="n">
        <f aca="false">IF(N212="základní",J212,0)</f>
        <v>0</v>
      </c>
      <c r="BF212" s="173" t="n">
        <f aca="false">IF(N212="snížená",J212,0)</f>
        <v>0</v>
      </c>
      <c r="BG212" s="173" t="n">
        <f aca="false">IF(N212="zákl. přenesená",J212,0)</f>
        <v>0</v>
      </c>
      <c r="BH212" s="173" t="n">
        <f aca="false">IF(N212="sníž. přenesená",J212,0)</f>
        <v>0</v>
      </c>
      <c r="BI212" s="173" t="n">
        <f aca="false">IF(N212="nulová",J212,0)</f>
        <v>0</v>
      </c>
      <c r="BJ212" s="3" t="s">
        <v>135</v>
      </c>
      <c r="BK212" s="173" t="n">
        <f aca="false">ROUND(I212*H212,2)</f>
        <v>0</v>
      </c>
      <c r="BL212" s="3" t="s">
        <v>134</v>
      </c>
      <c r="BM212" s="172" t="s">
        <v>295</v>
      </c>
    </row>
    <row r="213" s="146" customFormat="true" ht="25.9" hidden="false" customHeight="true" outlineLevel="0" collapsed="false">
      <c r="B213" s="147"/>
      <c r="D213" s="148" t="s">
        <v>73</v>
      </c>
      <c r="E213" s="149" t="s">
        <v>296</v>
      </c>
      <c r="F213" s="149" t="s">
        <v>297</v>
      </c>
      <c r="I213" s="150"/>
      <c r="J213" s="151" t="n">
        <f aca="false">BK213</f>
        <v>0</v>
      </c>
      <c r="L213" s="147"/>
      <c r="M213" s="152"/>
      <c r="N213" s="153"/>
      <c r="O213" s="153"/>
      <c r="P213" s="154" t="n">
        <f aca="false">P214+P226+P247+P264+P270+P274+P317+P324+P333+P338+P350+P365+P379+P381</f>
        <v>0</v>
      </c>
      <c r="Q213" s="153"/>
      <c r="R213" s="154" t="n">
        <f aca="false">R214+R226+R247+R264+R270+R274+R317+R324+R333+R338+R350+R365+R379+R381</f>
        <v>3.65981014</v>
      </c>
      <c r="S213" s="153"/>
      <c r="T213" s="155" t="n">
        <f aca="false">T214+T226+T247+T264+T270+T274+T317+T324+T333+T338+T350+T365+T379+T381</f>
        <v>0.44991985</v>
      </c>
      <c r="AR213" s="148" t="s">
        <v>135</v>
      </c>
      <c r="AT213" s="156" t="s">
        <v>73</v>
      </c>
      <c r="AU213" s="156" t="s">
        <v>74</v>
      </c>
      <c r="AY213" s="148" t="s">
        <v>127</v>
      </c>
      <c r="BK213" s="157" t="n">
        <f aca="false">BK214+BK226+BK247+BK264+BK270+BK274+BK317+BK324+BK333+BK338+BK350+BK365+BK379+BK381</f>
        <v>0</v>
      </c>
    </row>
    <row r="214" s="146" customFormat="true" ht="22.8" hidden="false" customHeight="true" outlineLevel="0" collapsed="false">
      <c r="B214" s="147"/>
      <c r="D214" s="148" t="s">
        <v>73</v>
      </c>
      <c r="E214" s="158" t="s">
        <v>298</v>
      </c>
      <c r="F214" s="158" t="s">
        <v>299</v>
      </c>
      <c r="I214" s="150"/>
      <c r="J214" s="159" t="n">
        <f aca="false">BK214</f>
        <v>0</v>
      </c>
      <c r="L214" s="147"/>
      <c r="M214" s="152"/>
      <c r="N214" s="153"/>
      <c r="O214" s="153"/>
      <c r="P214" s="154" t="n">
        <f aca="false">SUM(P215:P225)</f>
        <v>0</v>
      </c>
      <c r="Q214" s="153"/>
      <c r="R214" s="154" t="n">
        <f aca="false">SUM(R215:R225)</f>
        <v>0.00835</v>
      </c>
      <c r="S214" s="153"/>
      <c r="T214" s="155" t="n">
        <f aca="false">SUM(T215:T225)</f>
        <v>0.01236</v>
      </c>
      <c r="AR214" s="148" t="s">
        <v>135</v>
      </c>
      <c r="AT214" s="156" t="s">
        <v>73</v>
      </c>
      <c r="AU214" s="156" t="s">
        <v>79</v>
      </c>
      <c r="AY214" s="148" t="s">
        <v>127</v>
      </c>
      <c r="BK214" s="157" t="n">
        <f aca="false">SUM(BK215:BK225)</f>
        <v>0</v>
      </c>
    </row>
    <row r="215" s="27" customFormat="true" ht="16.5" hidden="false" customHeight="true" outlineLevel="0" collapsed="false">
      <c r="A215" s="22"/>
      <c r="B215" s="160"/>
      <c r="C215" s="161" t="s">
        <v>300</v>
      </c>
      <c r="D215" s="161" t="s">
        <v>130</v>
      </c>
      <c r="E215" s="162" t="s">
        <v>301</v>
      </c>
      <c r="F215" s="163" t="s">
        <v>302</v>
      </c>
      <c r="G215" s="164" t="s">
        <v>141</v>
      </c>
      <c r="H215" s="165" t="n">
        <v>4</v>
      </c>
      <c r="I215" s="166"/>
      <c r="J215" s="167" t="n">
        <f aca="false">ROUND(I215*H215,2)</f>
        <v>0</v>
      </c>
      <c r="K215" s="163" t="s">
        <v>142</v>
      </c>
      <c r="L215" s="23"/>
      <c r="M215" s="168"/>
      <c r="N215" s="169" t="s">
        <v>40</v>
      </c>
      <c r="O215" s="60"/>
      <c r="P215" s="170" t="n">
        <f aca="false">O215*H215</f>
        <v>0</v>
      </c>
      <c r="Q215" s="170" t="n">
        <v>0</v>
      </c>
      <c r="R215" s="170" t="n">
        <f aca="false">Q215*H215</f>
        <v>0</v>
      </c>
      <c r="S215" s="170" t="n">
        <v>0.0021</v>
      </c>
      <c r="T215" s="171" t="n">
        <f aca="false">S215*H215</f>
        <v>0.0084</v>
      </c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172" t="s">
        <v>202</v>
      </c>
      <c r="AT215" s="172" t="s">
        <v>130</v>
      </c>
      <c r="AU215" s="172" t="s">
        <v>135</v>
      </c>
      <c r="AY215" s="3" t="s">
        <v>127</v>
      </c>
      <c r="BE215" s="173" t="n">
        <f aca="false">IF(N215="základní",J215,0)</f>
        <v>0</v>
      </c>
      <c r="BF215" s="173" t="n">
        <f aca="false">IF(N215="snížená",J215,0)</f>
        <v>0</v>
      </c>
      <c r="BG215" s="173" t="n">
        <f aca="false">IF(N215="zákl. přenesená",J215,0)</f>
        <v>0</v>
      </c>
      <c r="BH215" s="173" t="n">
        <f aca="false">IF(N215="sníž. přenesená",J215,0)</f>
        <v>0</v>
      </c>
      <c r="BI215" s="173" t="n">
        <f aca="false">IF(N215="nulová",J215,0)</f>
        <v>0</v>
      </c>
      <c r="BJ215" s="3" t="s">
        <v>135</v>
      </c>
      <c r="BK215" s="173" t="n">
        <f aca="false">ROUND(I215*H215,2)</f>
        <v>0</v>
      </c>
      <c r="BL215" s="3" t="s">
        <v>202</v>
      </c>
      <c r="BM215" s="172" t="s">
        <v>303</v>
      </c>
    </row>
    <row r="216" s="27" customFormat="true" ht="16.5" hidden="false" customHeight="true" outlineLevel="0" collapsed="false">
      <c r="A216" s="22"/>
      <c r="B216" s="160"/>
      <c r="C216" s="161" t="s">
        <v>304</v>
      </c>
      <c r="D216" s="161" t="s">
        <v>130</v>
      </c>
      <c r="E216" s="162" t="s">
        <v>305</v>
      </c>
      <c r="F216" s="163" t="s">
        <v>306</v>
      </c>
      <c r="G216" s="164" t="s">
        <v>141</v>
      </c>
      <c r="H216" s="165" t="n">
        <v>2</v>
      </c>
      <c r="I216" s="166"/>
      <c r="J216" s="167" t="n">
        <f aca="false">ROUND(I216*H216,2)</f>
        <v>0</v>
      </c>
      <c r="K216" s="163" t="s">
        <v>142</v>
      </c>
      <c r="L216" s="23"/>
      <c r="M216" s="168"/>
      <c r="N216" s="169" t="s">
        <v>40</v>
      </c>
      <c r="O216" s="60"/>
      <c r="P216" s="170" t="n">
        <f aca="false">O216*H216</f>
        <v>0</v>
      </c>
      <c r="Q216" s="170" t="n">
        <v>0</v>
      </c>
      <c r="R216" s="170" t="n">
        <f aca="false">Q216*H216</f>
        <v>0</v>
      </c>
      <c r="S216" s="170" t="n">
        <v>0.00198</v>
      </c>
      <c r="T216" s="171" t="n">
        <f aca="false">S216*H216</f>
        <v>0.00396</v>
      </c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R216" s="172" t="s">
        <v>202</v>
      </c>
      <c r="AT216" s="172" t="s">
        <v>130</v>
      </c>
      <c r="AU216" s="172" t="s">
        <v>135</v>
      </c>
      <c r="AY216" s="3" t="s">
        <v>127</v>
      </c>
      <c r="BE216" s="173" t="n">
        <f aca="false">IF(N216="základní",J216,0)</f>
        <v>0</v>
      </c>
      <c r="BF216" s="173" t="n">
        <f aca="false">IF(N216="snížená",J216,0)</f>
        <v>0</v>
      </c>
      <c r="BG216" s="173" t="n">
        <f aca="false">IF(N216="zákl. přenesená",J216,0)</f>
        <v>0</v>
      </c>
      <c r="BH216" s="173" t="n">
        <f aca="false">IF(N216="sníž. přenesená",J216,0)</f>
        <v>0</v>
      </c>
      <c r="BI216" s="173" t="n">
        <f aca="false">IF(N216="nulová",J216,0)</f>
        <v>0</v>
      </c>
      <c r="BJ216" s="3" t="s">
        <v>135</v>
      </c>
      <c r="BK216" s="173" t="n">
        <f aca="false">ROUND(I216*H216,2)</f>
        <v>0</v>
      </c>
      <c r="BL216" s="3" t="s">
        <v>202</v>
      </c>
      <c r="BM216" s="172" t="s">
        <v>307</v>
      </c>
    </row>
    <row r="217" s="27" customFormat="true" ht="16.5" hidden="false" customHeight="true" outlineLevel="0" collapsed="false">
      <c r="A217" s="22"/>
      <c r="B217" s="160"/>
      <c r="C217" s="161" t="s">
        <v>308</v>
      </c>
      <c r="D217" s="161" t="s">
        <v>130</v>
      </c>
      <c r="E217" s="162" t="s">
        <v>309</v>
      </c>
      <c r="F217" s="163" t="s">
        <v>310</v>
      </c>
      <c r="G217" s="164" t="s">
        <v>141</v>
      </c>
      <c r="H217" s="165" t="n">
        <v>7</v>
      </c>
      <c r="I217" s="166"/>
      <c r="J217" s="167" t="n">
        <f aca="false">ROUND(I217*H217,2)</f>
        <v>0</v>
      </c>
      <c r="K217" s="163" t="s">
        <v>142</v>
      </c>
      <c r="L217" s="23"/>
      <c r="M217" s="168"/>
      <c r="N217" s="169" t="s">
        <v>40</v>
      </c>
      <c r="O217" s="60"/>
      <c r="P217" s="170" t="n">
        <f aca="false">O217*H217</f>
        <v>0</v>
      </c>
      <c r="Q217" s="170" t="n">
        <v>0.00041</v>
      </c>
      <c r="R217" s="170" t="n">
        <f aca="false">Q217*H217</f>
        <v>0.00287</v>
      </c>
      <c r="S217" s="170" t="n">
        <v>0</v>
      </c>
      <c r="T217" s="171" t="n">
        <f aca="false">S217*H217</f>
        <v>0</v>
      </c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R217" s="172" t="s">
        <v>202</v>
      </c>
      <c r="AT217" s="172" t="s">
        <v>130</v>
      </c>
      <c r="AU217" s="172" t="s">
        <v>135</v>
      </c>
      <c r="AY217" s="3" t="s">
        <v>127</v>
      </c>
      <c r="BE217" s="173" t="n">
        <f aca="false">IF(N217="základní",J217,0)</f>
        <v>0</v>
      </c>
      <c r="BF217" s="173" t="n">
        <f aca="false">IF(N217="snížená",J217,0)</f>
        <v>0</v>
      </c>
      <c r="BG217" s="173" t="n">
        <f aca="false">IF(N217="zákl. přenesená",J217,0)</f>
        <v>0</v>
      </c>
      <c r="BH217" s="173" t="n">
        <f aca="false">IF(N217="sníž. přenesená",J217,0)</f>
        <v>0</v>
      </c>
      <c r="BI217" s="173" t="n">
        <f aca="false">IF(N217="nulová",J217,0)</f>
        <v>0</v>
      </c>
      <c r="BJ217" s="3" t="s">
        <v>135</v>
      </c>
      <c r="BK217" s="173" t="n">
        <f aca="false">ROUND(I217*H217,2)</f>
        <v>0</v>
      </c>
      <c r="BL217" s="3" t="s">
        <v>202</v>
      </c>
      <c r="BM217" s="172" t="s">
        <v>311</v>
      </c>
    </row>
    <row r="218" s="27" customFormat="true" ht="16.5" hidden="false" customHeight="true" outlineLevel="0" collapsed="false">
      <c r="A218" s="22"/>
      <c r="B218" s="160"/>
      <c r="C218" s="161" t="s">
        <v>312</v>
      </c>
      <c r="D218" s="161" t="s">
        <v>130</v>
      </c>
      <c r="E218" s="162" t="s">
        <v>313</v>
      </c>
      <c r="F218" s="163" t="s">
        <v>314</v>
      </c>
      <c r="G218" s="164" t="s">
        <v>141</v>
      </c>
      <c r="H218" s="165" t="n">
        <v>3</v>
      </c>
      <c r="I218" s="166"/>
      <c r="J218" s="167" t="n">
        <f aca="false">ROUND(I218*H218,2)</f>
        <v>0</v>
      </c>
      <c r="K218" s="163" t="s">
        <v>142</v>
      </c>
      <c r="L218" s="23"/>
      <c r="M218" s="168"/>
      <c r="N218" s="169" t="s">
        <v>40</v>
      </c>
      <c r="O218" s="60"/>
      <c r="P218" s="170" t="n">
        <f aca="false">O218*H218</f>
        <v>0</v>
      </c>
      <c r="Q218" s="170" t="n">
        <v>0.00048</v>
      </c>
      <c r="R218" s="170" t="n">
        <f aca="false">Q218*H218</f>
        <v>0.00144</v>
      </c>
      <c r="S218" s="170" t="n">
        <v>0</v>
      </c>
      <c r="T218" s="171" t="n">
        <f aca="false">S218*H218</f>
        <v>0</v>
      </c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R218" s="172" t="s">
        <v>202</v>
      </c>
      <c r="AT218" s="172" t="s">
        <v>130</v>
      </c>
      <c r="AU218" s="172" t="s">
        <v>135</v>
      </c>
      <c r="AY218" s="3" t="s">
        <v>127</v>
      </c>
      <c r="BE218" s="173" t="n">
        <f aca="false">IF(N218="základní",J218,0)</f>
        <v>0</v>
      </c>
      <c r="BF218" s="173" t="n">
        <f aca="false">IF(N218="snížená",J218,0)</f>
        <v>0</v>
      </c>
      <c r="BG218" s="173" t="n">
        <f aca="false">IF(N218="zákl. přenesená",J218,0)</f>
        <v>0</v>
      </c>
      <c r="BH218" s="173" t="n">
        <f aca="false">IF(N218="sníž. přenesená",J218,0)</f>
        <v>0</v>
      </c>
      <c r="BI218" s="173" t="n">
        <f aca="false">IF(N218="nulová",J218,0)</f>
        <v>0</v>
      </c>
      <c r="BJ218" s="3" t="s">
        <v>135</v>
      </c>
      <c r="BK218" s="173" t="n">
        <f aca="false">ROUND(I218*H218,2)</f>
        <v>0</v>
      </c>
      <c r="BL218" s="3" t="s">
        <v>202</v>
      </c>
      <c r="BM218" s="172" t="s">
        <v>315</v>
      </c>
    </row>
    <row r="219" s="27" customFormat="true" ht="16.5" hidden="false" customHeight="true" outlineLevel="0" collapsed="false">
      <c r="A219" s="22"/>
      <c r="B219" s="160"/>
      <c r="C219" s="161" t="s">
        <v>316</v>
      </c>
      <c r="D219" s="161" t="s">
        <v>130</v>
      </c>
      <c r="E219" s="162" t="s">
        <v>317</v>
      </c>
      <c r="F219" s="163" t="s">
        <v>318</v>
      </c>
      <c r="G219" s="164" t="s">
        <v>141</v>
      </c>
      <c r="H219" s="165" t="n">
        <v>1.5</v>
      </c>
      <c r="I219" s="166"/>
      <c r="J219" s="167" t="n">
        <f aca="false">ROUND(I219*H219,2)</f>
        <v>0</v>
      </c>
      <c r="K219" s="163" t="s">
        <v>142</v>
      </c>
      <c r="L219" s="23"/>
      <c r="M219" s="168"/>
      <c r="N219" s="169" t="s">
        <v>40</v>
      </c>
      <c r="O219" s="60"/>
      <c r="P219" s="170" t="n">
        <f aca="false">O219*H219</f>
        <v>0</v>
      </c>
      <c r="Q219" s="170" t="n">
        <v>0.00224</v>
      </c>
      <c r="R219" s="170" t="n">
        <f aca="false">Q219*H219</f>
        <v>0.00336</v>
      </c>
      <c r="S219" s="170" t="n">
        <v>0</v>
      </c>
      <c r="T219" s="171" t="n">
        <f aca="false">S219*H219</f>
        <v>0</v>
      </c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R219" s="172" t="s">
        <v>202</v>
      </c>
      <c r="AT219" s="172" t="s">
        <v>130</v>
      </c>
      <c r="AU219" s="172" t="s">
        <v>135</v>
      </c>
      <c r="AY219" s="3" t="s">
        <v>127</v>
      </c>
      <c r="BE219" s="173" t="n">
        <f aca="false">IF(N219="základní",J219,0)</f>
        <v>0</v>
      </c>
      <c r="BF219" s="173" t="n">
        <f aca="false">IF(N219="snížená",J219,0)</f>
        <v>0</v>
      </c>
      <c r="BG219" s="173" t="n">
        <f aca="false">IF(N219="zákl. přenesená",J219,0)</f>
        <v>0</v>
      </c>
      <c r="BH219" s="173" t="n">
        <f aca="false">IF(N219="sníž. přenesená",J219,0)</f>
        <v>0</v>
      </c>
      <c r="BI219" s="173" t="n">
        <f aca="false">IF(N219="nulová",J219,0)</f>
        <v>0</v>
      </c>
      <c r="BJ219" s="3" t="s">
        <v>135</v>
      </c>
      <c r="BK219" s="173" t="n">
        <f aca="false">ROUND(I219*H219,2)</f>
        <v>0</v>
      </c>
      <c r="BL219" s="3" t="s">
        <v>202</v>
      </c>
      <c r="BM219" s="172" t="s">
        <v>319</v>
      </c>
    </row>
    <row r="220" s="27" customFormat="true" ht="16.5" hidden="false" customHeight="true" outlineLevel="0" collapsed="false">
      <c r="A220" s="22"/>
      <c r="B220" s="160"/>
      <c r="C220" s="161" t="s">
        <v>320</v>
      </c>
      <c r="D220" s="161" t="s">
        <v>130</v>
      </c>
      <c r="E220" s="162" t="s">
        <v>321</v>
      </c>
      <c r="F220" s="163" t="s">
        <v>322</v>
      </c>
      <c r="G220" s="164" t="s">
        <v>213</v>
      </c>
      <c r="H220" s="165" t="n">
        <v>2</v>
      </c>
      <c r="I220" s="166"/>
      <c r="J220" s="167" t="n">
        <f aca="false">ROUND(I220*H220,2)</f>
        <v>0</v>
      </c>
      <c r="K220" s="163" t="s">
        <v>142</v>
      </c>
      <c r="L220" s="23"/>
      <c r="M220" s="168"/>
      <c r="N220" s="169" t="s">
        <v>40</v>
      </c>
      <c r="O220" s="60"/>
      <c r="P220" s="170" t="n">
        <f aca="false">O220*H220</f>
        <v>0</v>
      </c>
      <c r="Q220" s="170" t="n">
        <v>0</v>
      </c>
      <c r="R220" s="170" t="n">
        <f aca="false">Q220*H220</f>
        <v>0</v>
      </c>
      <c r="S220" s="170" t="n">
        <v>0</v>
      </c>
      <c r="T220" s="171" t="n">
        <f aca="false">S220*H220</f>
        <v>0</v>
      </c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R220" s="172" t="s">
        <v>202</v>
      </c>
      <c r="AT220" s="172" t="s">
        <v>130</v>
      </c>
      <c r="AU220" s="172" t="s">
        <v>135</v>
      </c>
      <c r="AY220" s="3" t="s">
        <v>127</v>
      </c>
      <c r="BE220" s="173" t="n">
        <f aca="false">IF(N220="základní",J220,0)</f>
        <v>0</v>
      </c>
      <c r="BF220" s="173" t="n">
        <f aca="false">IF(N220="snížená",J220,0)</f>
        <v>0</v>
      </c>
      <c r="BG220" s="173" t="n">
        <f aca="false">IF(N220="zákl. přenesená",J220,0)</f>
        <v>0</v>
      </c>
      <c r="BH220" s="173" t="n">
        <f aca="false">IF(N220="sníž. přenesená",J220,0)</f>
        <v>0</v>
      </c>
      <c r="BI220" s="173" t="n">
        <f aca="false">IF(N220="nulová",J220,0)</f>
        <v>0</v>
      </c>
      <c r="BJ220" s="3" t="s">
        <v>135</v>
      </c>
      <c r="BK220" s="173" t="n">
        <f aca="false">ROUND(I220*H220,2)</f>
        <v>0</v>
      </c>
      <c r="BL220" s="3" t="s">
        <v>202</v>
      </c>
      <c r="BM220" s="172" t="s">
        <v>323</v>
      </c>
    </row>
    <row r="221" s="27" customFormat="true" ht="16.5" hidden="false" customHeight="true" outlineLevel="0" collapsed="false">
      <c r="A221" s="22"/>
      <c r="B221" s="160"/>
      <c r="C221" s="161" t="s">
        <v>324</v>
      </c>
      <c r="D221" s="161" t="s">
        <v>130</v>
      </c>
      <c r="E221" s="162" t="s">
        <v>325</v>
      </c>
      <c r="F221" s="163" t="s">
        <v>326</v>
      </c>
      <c r="G221" s="164" t="s">
        <v>213</v>
      </c>
      <c r="H221" s="165" t="n">
        <v>1</v>
      </c>
      <c r="I221" s="166"/>
      <c r="J221" s="167" t="n">
        <f aca="false">ROUND(I221*H221,2)</f>
        <v>0</v>
      </c>
      <c r="K221" s="163" t="s">
        <v>142</v>
      </c>
      <c r="L221" s="23"/>
      <c r="M221" s="168"/>
      <c r="N221" s="169" t="s">
        <v>40</v>
      </c>
      <c r="O221" s="60"/>
      <c r="P221" s="170" t="n">
        <f aca="false">O221*H221</f>
        <v>0</v>
      </c>
      <c r="Q221" s="170" t="n">
        <v>0</v>
      </c>
      <c r="R221" s="170" t="n">
        <f aca="false">Q221*H221</f>
        <v>0</v>
      </c>
      <c r="S221" s="170" t="n">
        <v>0</v>
      </c>
      <c r="T221" s="171" t="n">
        <f aca="false">S221*H221</f>
        <v>0</v>
      </c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R221" s="172" t="s">
        <v>202</v>
      </c>
      <c r="AT221" s="172" t="s">
        <v>130</v>
      </c>
      <c r="AU221" s="172" t="s">
        <v>135</v>
      </c>
      <c r="AY221" s="3" t="s">
        <v>127</v>
      </c>
      <c r="BE221" s="173" t="n">
        <f aca="false">IF(N221="základní",J221,0)</f>
        <v>0</v>
      </c>
      <c r="BF221" s="173" t="n">
        <f aca="false">IF(N221="snížená",J221,0)</f>
        <v>0</v>
      </c>
      <c r="BG221" s="173" t="n">
        <f aca="false">IF(N221="zákl. přenesená",J221,0)</f>
        <v>0</v>
      </c>
      <c r="BH221" s="173" t="n">
        <f aca="false">IF(N221="sníž. přenesená",J221,0)</f>
        <v>0</v>
      </c>
      <c r="BI221" s="173" t="n">
        <f aca="false">IF(N221="nulová",J221,0)</f>
        <v>0</v>
      </c>
      <c r="BJ221" s="3" t="s">
        <v>135</v>
      </c>
      <c r="BK221" s="173" t="n">
        <f aca="false">ROUND(I221*H221,2)</f>
        <v>0</v>
      </c>
      <c r="BL221" s="3" t="s">
        <v>202</v>
      </c>
      <c r="BM221" s="172" t="s">
        <v>327</v>
      </c>
    </row>
    <row r="222" s="27" customFormat="true" ht="21.75" hidden="false" customHeight="true" outlineLevel="0" collapsed="false">
      <c r="A222" s="22"/>
      <c r="B222" s="160"/>
      <c r="C222" s="161" t="s">
        <v>328</v>
      </c>
      <c r="D222" s="161" t="s">
        <v>130</v>
      </c>
      <c r="E222" s="162" t="s">
        <v>329</v>
      </c>
      <c r="F222" s="163" t="s">
        <v>330</v>
      </c>
      <c r="G222" s="164" t="s">
        <v>213</v>
      </c>
      <c r="H222" s="165" t="n">
        <v>1</v>
      </c>
      <c r="I222" s="166"/>
      <c r="J222" s="167" t="n">
        <f aca="false">ROUND(I222*H222,2)</f>
        <v>0</v>
      </c>
      <c r="K222" s="163" t="s">
        <v>142</v>
      </c>
      <c r="L222" s="23"/>
      <c r="M222" s="168"/>
      <c r="N222" s="169" t="s">
        <v>40</v>
      </c>
      <c r="O222" s="60"/>
      <c r="P222" s="170" t="n">
        <f aca="false">O222*H222</f>
        <v>0</v>
      </c>
      <c r="Q222" s="170" t="n">
        <v>0</v>
      </c>
      <c r="R222" s="170" t="n">
        <f aca="false">Q222*H222</f>
        <v>0</v>
      </c>
      <c r="S222" s="170" t="n">
        <v>0</v>
      </c>
      <c r="T222" s="171" t="n">
        <f aca="false">S222*H222</f>
        <v>0</v>
      </c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R222" s="172" t="s">
        <v>202</v>
      </c>
      <c r="AT222" s="172" t="s">
        <v>130</v>
      </c>
      <c r="AU222" s="172" t="s">
        <v>135</v>
      </c>
      <c r="AY222" s="3" t="s">
        <v>127</v>
      </c>
      <c r="BE222" s="173" t="n">
        <f aca="false">IF(N222="základní",J222,0)</f>
        <v>0</v>
      </c>
      <c r="BF222" s="173" t="n">
        <f aca="false">IF(N222="snížená",J222,0)</f>
        <v>0</v>
      </c>
      <c r="BG222" s="173" t="n">
        <f aca="false">IF(N222="zákl. přenesená",J222,0)</f>
        <v>0</v>
      </c>
      <c r="BH222" s="173" t="n">
        <f aca="false">IF(N222="sníž. přenesená",J222,0)</f>
        <v>0</v>
      </c>
      <c r="BI222" s="173" t="n">
        <f aca="false">IF(N222="nulová",J222,0)</f>
        <v>0</v>
      </c>
      <c r="BJ222" s="3" t="s">
        <v>135</v>
      </c>
      <c r="BK222" s="173" t="n">
        <f aca="false">ROUND(I222*H222,2)</f>
        <v>0</v>
      </c>
      <c r="BL222" s="3" t="s">
        <v>202</v>
      </c>
      <c r="BM222" s="172" t="s">
        <v>331</v>
      </c>
    </row>
    <row r="223" s="27" customFormat="true" ht="24.15" hidden="false" customHeight="true" outlineLevel="0" collapsed="false">
      <c r="A223" s="22"/>
      <c r="B223" s="160"/>
      <c r="C223" s="161" t="s">
        <v>332</v>
      </c>
      <c r="D223" s="161" t="s">
        <v>130</v>
      </c>
      <c r="E223" s="162" t="s">
        <v>333</v>
      </c>
      <c r="F223" s="163" t="s">
        <v>334</v>
      </c>
      <c r="G223" s="164" t="s">
        <v>213</v>
      </c>
      <c r="H223" s="165" t="n">
        <v>2</v>
      </c>
      <c r="I223" s="166"/>
      <c r="J223" s="167" t="n">
        <f aca="false">ROUND(I223*H223,2)</f>
        <v>0</v>
      </c>
      <c r="K223" s="163" t="s">
        <v>142</v>
      </c>
      <c r="L223" s="23"/>
      <c r="M223" s="168"/>
      <c r="N223" s="169" t="s">
        <v>40</v>
      </c>
      <c r="O223" s="60"/>
      <c r="P223" s="170" t="n">
        <f aca="false">O223*H223</f>
        <v>0</v>
      </c>
      <c r="Q223" s="170" t="n">
        <v>0.00034</v>
      </c>
      <c r="R223" s="170" t="n">
        <f aca="false">Q223*H223</f>
        <v>0.00068</v>
      </c>
      <c r="S223" s="170" t="n">
        <v>0</v>
      </c>
      <c r="T223" s="171" t="n">
        <f aca="false">S223*H223</f>
        <v>0</v>
      </c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R223" s="172" t="s">
        <v>202</v>
      </c>
      <c r="AT223" s="172" t="s">
        <v>130</v>
      </c>
      <c r="AU223" s="172" t="s">
        <v>135</v>
      </c>
      <c r="AY223" s="3" t="s">
        <v>127</v>
      </c>
      <c r="BE223" s="173" t="n">
        <f aca="false">IF(N223="základní",J223,0)</f>
        <v>0</v>
      </c>
      <c r="BF223" s="173" t="n">
        <f aca="false">IF(N223="snížená",J223,0)</f>
        <v>0</v>
      </c>
      <c r="BG223" s="173" t="n">
        <f aca="false">IF(N223="zákl. přenesená",J223,0)</f>
        <v>0</v>
      </c>
      <c r="BH223" s="173" t="n">
        <f aca="false">IF(N223="sníž. přenesená",J223,0)</f>
        <v>0</v>
      </c>
      <c r="BI223" s="173" t="n">
        <f aca="false">IF(N223="nulová",J223,0)</f>
        <v>0</v>
      </c>
      <c r="BJ223" s="3" t="s">
        <v>135</v>
      </c>
      <c r="BK223" s="173" t="n">
        <f aca="false">ROUND(I223*H223,2)</f>
        <v>0</v>
      </c>
      <c r="BL223" s="3" t="s">
        <v>202</v>
      </c>
      <c r="BM223" s="172" t="s">
        <v>335</v>
      </c>
    </row>
    <row r="224" s="27" customFormat="true" ht="21.75" hidden="false" customHeight="true" outlineLevel="0" collapsed="false">
      <c r="A224" s="22"/>
      <c r="B224" s="160"/>
      <c r="C224" s="161" t="s">
        <v>336</v>
      </c>
      <c r="D224" s="161" t="s">
        <v>130</v>
      </c>
      <c r="E224" s="162" t="s">
        <v>337</v>
      </c>
      <c r="F224" s="163" t="s">
        <v>338</v>
      </c>
      <c r="G224" s="164" t="s">
        <v>141</v>
      </c>
      <c r="H224" s="165" t="n">
        <v>11.5</v>
      </c>
      <c r="I224" s="166"/>
      <c r="J224" s="167" t="n">
        <f aca="false">ROUND(I224*H224,2)</f>
        <v>0</v>
      </c>
      <c r="K224" s="163" t="s">
        <v>142</v>
      </c>
      <c r="L224" s="23"/>
      <c r="M224" s="168"/>
      <c r="N224" s="169" t="s">
        <v>40</v>
      </c>
      <c r="O224" s="60"/>
      <c r="P224" s="170" t="n">
        <f aca="false">O224*H224</f>
        <v>0</v>
      </c>
      <c r="Q224" s="170" t="n">
        <v>0</v>
      </c>
      <c r="R224" s="170" t="n">
        <f aca="false">Q224*H224</f>
        <v>0</v>
      </c>
      <c r="S224" s="170" t="n">
        <v>0</v>
      </c>
      <c r="T224" s="171" t="n">
        <f aca="false">S224*H224</f>
        <v>0</v>
      </c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R224" s="172" t="s">
        <v>202</v>
      </c>
      <c r="AT224" s="172" t="s">
        <v>130</v>
      </c>
      <c r="AU224" s="172" t="s">
        <v>135</v>
      </c>
      <c r="AY224" s="3" t="s">
        <v>127</v>
      </c>
      <c r="BE224" s="173" t="n">
        <f aca="false">IF(N224="základní",J224,0)</f>
        <v>0</v>
      </c>
      <c r="BF224" s="173" t="n">
        <f aca="false">IF(N224="snížená",J224,0)</f>
        <v>0</v>
      </c>
      <c r="BG224" s="173" t="n">
        <f aca="false">IF(N224="zákl. přenesená",J224,0)</f>
        <v>0</v>
      </c>
      <c r="BH224" s="173" t="n">
        <f aca="false">IF(N224="sníž. přenesená",J224,0)</f>
        <v>0</v>
      </c>
      <c r="BI224" s="173" t="n">
        <f aca="false">IF(N224="nulová",J224,0)</f>
        <v>0</v>
      </c>
      <c r="BJ224" s="3" t="s">
        <v>135</v>
      </c>
      <c r="BK224" s="173" t="n">
        <f aca="false">ROUND(I224*H224,2)</f>
        <v>0</v>
      </c>
      <c r="BL224" s="3" t="s">
        <v>202</v>
      </c>
      <c r="BM224" s="172" t="s">
        <v>339</v>
      </c>
    </row>
    <row r="225" s="27" customFormat="true" ht="24.15" hidden="false" customHeight="true" outlineLevel="0" collapsed="false">
      <c r="A225" s="22"/>
      <c r="B225" s="160"/>
      <c r="C225" s="161" t="s">
        <v>340</v>
      </c>
      <c r="D225" s="161" t="s">
        <v>130</v>
      </c>
      <c r="E225" s="162" t="s">
        <v>341</v>
      </c>
      <c r="F225" s="163" t="s">
        <v>342</v>
      </c>
      <c r="G225" s="164" t="s">
        <v>343</v>
      </c>
      <c r="H225" s="193"/>
      <c r="I225" s="166"/>
      <c r="J225" s="167" t="n">
        <f aca="false">ROUND(I225*H225,2)</f>
        <v>0</v>
      </c>
      <c r="K225" s="163" t="s">
        <v>142</v>
      </c>
      <c r="L225" s="23"/>
      <c r="M225" s="168"/>
      <c r="N225" s="169" t="s">
        <v>40</v>
      </c>
      <c r="O225" s="60"/>
      <c r="P225" s="170" t="n">
        <f aca="false">O225*H225</f>
        <v>0</v>
      </c>
      <c r="Q225" s="170" t="n">
        <v>0</v>
      </c>
      <c r="R225" s="170" t="n">
        <f aca="false">Q225*H225</f>
        <v>0</v>
      </c>
      <c r="S225" s="170" t="n">
        <v>0</v>
      </c>
      <c r="T225" s="171" t="n">
        <f aca="false">S225*H225</f>
        <v>0</v>
      </c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R225" s="172" t="s">
        <v>202</v>
      </c>
      <c r="AT225" s="172" t="s">
        <v>130</v>
      </c>
      <c r="AU225" s="172" t="s">
        <v>135</v>
      </c>
      <c r="AY225" s="3" t="s">
        <v>127</v>
      </c>
      <c r="BE225" s="173" t="n">
        <f aca="false">IF(N225="základní",J225,0)</f>
        <v>0</v>
      </c>
      <c r="BF225" s="173" t="n">
        <f aca="false">IF(N225="snížená",J225,0)</f>
        <v>0</v>
      </c>
      <c r="BG225" s="173" t="n">
        <f aca="false">IF(N225="zákl. přenesená",J225,0)</f>
        <v>0</v>
      </c>
      <c r="BH225" s="173" t="n">
        <f aca="false">IF(N225="sníž. přenesená",J225,0)</f>
        <v>0</v>
      </c>
      <c r="BI225" s="173" t="n">
        <f aca="false">IF(N225="nulová",J225,0)</f>
        <v>0</v>
      </c>
      <c r="BJ225" s="3" t="s">
        <v>135</v>
      </c>
      <c r="BK225" s="173" t="n">
        <f aca="false">ROUND(I225*H225,2)</f>
        <v>0</v>
      </c>
      <c r="BL225" s="3" t="s">
        <v>202</v>
      </c>
      <c r="BM225" s="172" t="s">
        <v>344</v>
      </c>
    </row>
    <row r="226" s="146" customFormat="true" ht="22.8" hidden="false" customHeight="true" outlineLevel="0" collapsed="false">
      <c r="B226" s="147"/>
      <c r="D226" s="148" t="s">
        <v>73</v>
      </c>
      <c r="E226" s="158" t="s">
        <v>345</v>
      </c>
      <c r="F226" s="158" t="s">
        <v>346</v>
      </c>
      <c r="I226" s="150"/>
      <c r="J226" s="159" t="n">
        <f aca="false">BK226</f>
        <v>0</v>
      </c>
      <c r="L226" s="147"/>
      <c r="M226" s="152"/>
      <c r="N226" s="153"/>
      <c r="O226" s="153"/>
      <c r="P226" s="154" t="n">
        <f aca="false">SUM(P227:P246)</f>
        <v>0</v>
      </c>
      <c r="Q226" s="153"/>
      <c r="R226" s="154" t="n">
        <f aca="false">SUM(R227:R246)</f>
        <v>0.03334</v>
      </c>
      <c r="S226" s="153"/>
      <c r="T226" s="155" t="n">
        <f aca="false">SUM(T227:T246)</f>
        <v>0.05109</v>
      </c>
      <c r="AR226" s="148" t="s">
        <v>135</v>
      </c>
      <c r="AT226" s="156" t="s">
        <v>73</v>
      </c>
      <c r="AU226" s="156" t="s">
        <v>79</v>
      </c>
      <c r="AY226" s="148" t="s">
        <v>127</v>
      </c>
      <c r="BK226" s="157" t="n">
        <f aca="false">SUM(BK227:BK246)</f>
        <v>0</v>
      </c>
    </row>
    <row r="227" s="27" customFormat="true" ht="24.15" hidden="false" customHeight="true" outlineLevel="0" collapsed="false">
      <c r="A227" s="22"/>
      <c r="B227" s="160"/>
      <c r="C227" s="161" t="s">
        <v>347</v>
      </c>
      <c r="D227" s="161" t="s">
        <v>130</v>
      </c>
      <c r="E227" s="162" t="s">
        <v>348</v>
      </c>
      <c r="F227" s="163" t="s">
        <v>349</v>
      </c>
      <c r="G227" s="164" t="s">
        <v>141</v>
      </c>
      <c r="H227" s="165" t="n">
        <v>20</v>
      </c>
      <c r="I227" s="166"/>
      <c r="J227" s="167" t="n">
        <f aca="false">ROUND(I227*H227,2)</f>
        <v>0</v>
      </c>
      <c r="K227" s="163" t="s">
        <v>142</v>
      </c>
      <c r="L227" s="23"/>
      <c r="M227" s="168"/>
      <c r="N227" s="169" t="s">
        <v>40</v>
      </c>
      <c r="O227" s="60"/>
      <c r="P227" s="170" t="n">
        <f aca="false">O227*H227</f>
        <v>0</v>
      </c>
      <c r="Q227" s="170" t="n">
        <v>0</v>
      </c>
      <c r="R227" s="170" t="n">
        <f aca="false">Q227*H227</f>
        <v>0</v>
      </c>
      <c r="S227" s="170" t="n">
        <v>0.00213</v>
      </c>
      <c r="T227" s="171" t="n">
        <f aca="false">S227*H227</f>
        <v>0.0426</v>
      </c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R227" s="172" t="s">
        <v>202</v>
      </c>
      <c r="AT227" s="172" t="s">
        <v>130</v>
      </c>
      <c r="AU227" s="172" t="s">
        <v>135</v>
      </c>
      <c r="AY227" s="3" t="s">
        <v>127</v>
      </c>
      <c r="BE227" s="173" t="n">
        <f aca="false">IF(N227="základní",J227,0)</f>
        <v>0</v>
      </c>
      <c r="BF227" s="173" t="n">
        <f aca="false">IF(N227="snížená",J227,0)</f>
        <v>0</v>
      </c>
      <c r="BG227" s="173" t="n">
        <f aca="false">IF(N227="zákl. přenesená",J227,0)</f>
        <v>0</v>
      </c>
      <c r="BH227" s="173" t="n">
        <f aca="false">IF(N227="sníž. přenesená",J227,0)</f>
        <v>0</v>
      </c>
      <c r="BI227" s="173" t="n">
        <f aca="false">IF(N227="nulová",J227,0)</f>
        <v>0</v>
      </c>
      <c r="BJ227" s="3" t="s">
        <v>135</v>
      </c>
      <c r="BK227" s="173" t="n">
        <f aca="false">ROUND(I227*H227,2)</f>
        <v>0</v>
      </c>
      <c r="BL227" s="3" t="s">
        <v>202</v>
      </c>
      <c r="BM227" s="172" t="s">
        <v>350</v>
      </c>
    </row>
    <row r="228" s="27" customFormat="true" ht="24.15" hidden="false" customHeight="true" outlineLevel="0" collapsed="false">
      <c r="A228" s="22"/>
      <c r="B228" s="160"/>
      <c r="C228" s="161" t="s">
        <v>351</v>
      </c>
      <c r="D228" s="161" t="s">
        <v>130</v>
      </c>
      <c r="E228" s="162" t="s">
        <v>352</v>
      </c>
      <c r="F228" s="163" t="s">
        <v>353</v>
      </c>
      <c r="G228" s="164" t="s">
        <v>141</v>
      </c>
      <c r="H228" s="165" t="n">
        <v>12</v>
      </c>
      <c r="I228" s="166"/>
      <c r="J228" s="167" t="n">
        <f aca="false">ROUND(I228*H228,2)</f>
        <v>0</v>
      </c>
      <c r="K228" s="163" t="s">
        <v>142</v>
      </c>
      <c r="L228" s="23"/>
      <c r="M228" s="168"/>
      <c r="N228" s="169" t="s">
        <v>40</v>
      </c>
      <c r="O228" s="60"/>
      <c r="P228" s="170" t="n">
        <f aca="false">O228*H228</f>
        <v>0</v>
      </c>
      <c r="Q228" s="170" t="n">
        <v>0.00084</v>
      </c>
      <c r="R228" s="170" t="n">
        <f aca="false">Q228*H228</f>
        <v>0.01008</v>
      </c>
      <c r="S228" s="170" t="n">
        <v>0</v>
      </c>
      <c r="T228" s="171" t="n">
        <f aca="false">S228*H228</f>
        <v>0</v>
      </c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R228" s="172" t="s">
        <v>202</v>
      </c>
      <c r="AT228" s="172" t="s">
        <v>130</v>
      </c>
      <c r="AU228" s="172" t="s">
        <v>135</v>
      </c>
      <c r="AY228" s="3" t="s">
        <v>127</v>
      </c>
      <c r="BE228" s="173" t="n">
        <f aca="false">IF(N228="základní",J228,0)</f>
        <v>0</v>
      </c>
      <c r="BF228" s="173" t="n">
        <f aca="false">IF(N228="snížená",J228,0)</f>
        <v>0</v>
      </c>
      <c r="BG228" s="173" t="n">
        <f aca="false">IF(N228="zákl. přenesená",J228,0)</f>
        <v>0</v>
      </c>
      <c r="BH228" s="173" t="n">
        <f aca="false">IF(N228="sníž. přenesená",J228,0)</f>
        <v>0</v>
      </c>
      <c r="BI228" s="173" t="n">
        <f aca="false">IF(N228="nulová",J228,0)</f>
        <v>0</v>
      </c>
      <c r="BJ228" s="3" t="s">
        <v>135</v>
      </c>
      <c r="BK228" s="173" t="n">
        <f aca="false">ROUND(I228*H228,2)</f>
        <v>0</v>
      </c>
      <c r="BL228" s="3" t="s">
        <v>202</v>
      </c>
      <c r="BM228" s="172" t="s">
        <v>354</v>
      </c>
    </row>
    <row r="229" s="27" customFormat="true" ht="24.15" hidden="false" customHeight="true" outlineLevel="0" collapsed="false">
      <c r="A229" s="22"/>
      <c r="B229" s="160"/>
      <c r="C229" s="161" t="s">
        <v>355</v>
      </c>
      <c r="D229" s="161" t="s">
        <v>130</v>
      </c>
      <c r="E229" s="162" t="s">
        <v>356</v>
      </c>
      <c r="F229" s="163" t="s">
        <v>357</v>
      </c>
      <c r="G229" s="164" t="s">
        <v>141</v>
      </c>
      <c r="H229" s="165" t="n">
        <v>16</v>
      </c>
      <c r="I229" s="166"/>
      <c r="J229" s="167" t="n">
        <f aca="false">ROUND(I229*H229,2)</f>
        <v>0</v>
      </c>
      <c r="K229" s="163" t="s">
        <v>142</v>
      </c>
      <c r="L229" s="23"/>
      <c r="M229" s="168"/>
      <c r="N229" s="169" t="s">
        <v>40</v>
      </c>
      <c r="O229" s="60"/>
      <c r="P229" s="170" t="n">
        <f aca="false">O229*H229</f>
        <v>0</v>
      </c>
      <c r="Q229" s="170" t="n">
        <v>0.00116</v>
      </c>
      <c r="R229" s="170" t="n">
        <f aca="false">Q229*H229</f>
        <v>0.01856</v>
      </c>
      <c r="S229" s="170" t="n">
        <v>0</v>
      </c>
      <c r="T229" s="171" t="n">
        <f aca="false">S229*H229</f>
        <v>0</v>
      </c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R229" s="172" t="s">
        <v>202</v>
      </c>
      <c r="AT229" s="172" t="s">
        <v>130</v>
      </c>
      <c r="AU229" s="172" t="s">
        <v>135</v>
      </c>
      <c r="AY229" s="3" t="s">
        <v>127</v>
      </c>
      <c r="BE229" s="173" t="n">
        <f aca="false">IF(N229="základní",J229,0)</f>
        <v>0</v>
      </c>
      <c r="BF229" s="173" t="n">
        <f aca="false">IF(N229="snížená",J229,0)</f>
        <v>0</v>
      </c>
      <c r="BG229" s="173" t="n">
        <f aca="false">IF(N229="zákl. přenesená",J229,0)</f>
        <v>0</v>
      </c>
      <c r="BH229" s="173" t="n">
        <f aca="false">IF(N229="sníž. přenesená",J229,0)</f>
        <v>0</v>
      </c>
      <c r="BI229" s="173" t="n">
        <f aca="false">IF(N229="nulová",J229,0)</f>
        <v>0</v>
      </c>
      <c r="BJ229" s="3" t="s">
        <v>135</v>
      </c>
      <c r="BK229" s="173" t="n">
        <f aca="false">ROUND(I229*H229,2)</f>
        <v>0</v>
      </c>
      <c r="BL229" s="3" t="s">
        <v>202</v>
      </c>
      <c r="BM229" s="172" t="s">
        <v>358</v>
      </c>
    </row>
    <row r="230" s="27" customFormat="true" ht="37.8" hidden="false" customHeight="true" outlineLevel="0" collapsed="false">
      <c r="A230" s="22"/>
      <c r="B230" s="160"/>
      <c r="C230" s="161" t="s">
        <v>359</v>
      </c>
      <c r="D230" s="161" t="s">
        <v>130</v>
      </c>
      <c r="E230" s="162" t="s">
        <v>360</v>
      </c>
      <c r="F230" s="163" t="s">
        <v>361</v>
      </c>
      <c r="G230" s="164" t="s">
        <v>141</v>
      </c>
      <c r="H230" s="165" t="n">
        <v>12</v>
      </c>
      <c r="I230" s="166"/>
      <c r="J230" s="167" t="n">
        <f aca="false">ROUND(I230*H230,2)</f>
        <v>0</v>
      </c>
      <c r="K230" s="163" t="s">
        <v>142</v>
      </c>
      <c r="L230" s="23"/>
      <c r="M230" s="168"/>
      <c r="N230" s="169" t="s">
        <v>40</v>
      </c>
      <c r="O230" s="60"/>
      <c r="P230" s="170" t="n">
        <f aca="false">O230*H230</f>
        <v>0</v>
      </c>
      <c r="Q230" s="170" t="n">
        <v>5E-005</v>
      </c>
      <c r="R230" s="170" t="n">
        <f aca="false">Q230*H230</f>
        <v>0.0006</v>
      </c>
      <c r="S230" s="170" t="n">
        <v>0</v>
      </c>
      <c r="T230" s="171" t="n">
        <f aca="false">S230*H230</f>
        <v>0</v>
      </c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R230" s="172" t="s">
        <v>202</v>
      </c>
      <c r="AT230" s="172" t="s">
        <v>130</v>
      </c>
      <c r="AU230" s="172" t="s">
        <v>135</v>
      </c>
      <c r="AY230" s="3" t="s">
        <v>127</v>
      </c>
      <c r="BE230" s="173" t="n">
        <f aca="false">IF(N230="základní",J230,0)</f>
        <v>0</v>
      </c>
      <c r="BF230" s="173" t="n">
        <f aca="false">IF(N230="snížená",J230,0)</f>
        <v>0</v>
      </c>
      <c r="BG230" s="173" t="n">
        <f aca="false">IF(N230="zákl. přenesená",J230,0)</f>
        <v>0</v>
      </c>
      <c r="BH230" s="173" t="n">
        <f aca="false">IF(N230="sníž. přenesená",J230,0)</f>
        <v>0</v>
      </c>
      <c r="BI230" s="173" t="n">
        <f aca="false">IF(N230="nulová",J230,0)</f>
        <v>0</v>
      </c>
      <c r="BJ230" s="3" t="s">
        <v>135</v>
      </c>
      <c r="BK230" s="173" t="n">
        <f aca="false">ROUND(I230*H230,2)</f>
        <v>0</v>
      </c>
      <c r="BL230" s="3" t="s">
        <v>202</v>
      </c>
      <c r="BM230" s="172" t="s">
        <v>362</v>
      </c>
    </row>
    <row r="231" s="27" customFormat="true" ht="37.8" hidden="false" customHeight="true" outlineLevel="0" collapsed="false">
      <c r="A231" s="22"/>
      <c r="B231" s="160"/>
      <c r="C231" s="161" t="s">
        <v>363</v>
      </c>
      <c r="D231" s="161" t="s">
        <v>130</v>
      </c>
      <c r="E231" s="162" t="s">
        <v>364</v>
      </c>
      <c r="F231" s="163" t="s">
        <v>365</v>
      </c>
      <c r="G231" s="164" t="s">
        <v>141</v>
      </c>
      <c r="H231" s="165" t="n">
        <v>16</v>
      </c>
      <c r="I231" s="166"/>
      <c r="J231" s="167" t="n">
        <f aca="false">ROUND(I231*H231,2)</f>
        <v>0</v>
      </c>
      <c r="K231" s="163" t="s">
        <v>142</v>
      </c>
      <c r="L231" s="23"/>
      <c r="M231" s="168"/>
      <c r="N231" s="169" t="s">
        <v>40</v>
      </c>
      <c r="O231" s="60"/>
      <c r="P231" s="170" t="n">
        <f aca="false">O231*H231</f>
        <v>0</v>
      </c>
      <c r="Q231" s="170" t="n">
        <v>7E-005</v>
      </c>
      <c r="R231" s="170" t="n">
        <f aca="false">Q231*H231</f>
        <v>0.00112</v>
      </c>
      <c r="S231" s="170" t="n">
        <v>0</v>
      </c>
      <c r="T231" s="171" t="n">
        <f aca="false">S231*H231</f>
        <v>0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72" t="s">
        <v>202</v>
      </c>
      <c r="AT231" s="172" t="s">
        <v>130</v>
      </c>
      <c r="AU231" s="172" t="s">
        <v>135</v>
      </c>
      <c r="AY231" s="3" t="s">
        <v>127</v>
      </c>
      <c r="BE231" s="173" t="n">
        <f aca="false">IF(N231="základní",J231,0)</f>
        <v>0</v>
      </c>
      <c r="BF231" s="173" t="n">
        <f aca="false">IF(N231="snížená",J231,0)</f>
        <v>0</v>
      </c>
      <c r="BG231" s="173" t="n">
        <f aca="false">IF(N231="zákl. přenesená",J231,0)</f>
        <v>0</v>
      </c>
      <c r="BH231" s="173" t="n">
        <f aca="false">IF(N231="sníž. přenesená",J231,0)</f>
        <v>0</v>
      </c>
      <c r="BI231" s="173" t="n">
        <f aca="false">IF(N231="nulová",J231,0)</f>
        <v>0</v>
      </c>
      <c r="BJ231" s="3" t="s">
        <v>135</v>
      </c>
      <c r="BK231" s="173" t="n">
        <f aca="false">ROUND(I231*H231,2)</f>
        <v>0</v>
      </c>
      <c r="BL231" s="3" t="s">
        <v>202</v>
      </c>
      <c r="BM231" s="172" t="s">
        <v>366</v>
      </c>
    </row>
    <row r="232" s="27" customFormat="true" ht="16.5" hidden="false" customHeight="true" outlineLevel="0" collapsed="false">
      <c r="A232" s="22"/>
      <c r="B232" s="160"/>
      <c r="C232" s="161" t="s">
        <v>367</v>
      </c>
      <c r="D232" s="161" t="s">
        <v>130</v>
      </c>
      <c r="E232" s="162" t="s">
        <v>368</v>
      </c>
      <c r="F232" s="163" t="s">
        <v>369</v>
      </c>
      <c r="G232" s="164" t="s">
        <v>141</v>
      </c>
      <c r="H232" s="165" t="n">
        <v>20</v>
      </c>
      <c r="I232" s="166"/>
      <c r="J232" s="167" t="n">
        <f aca="false">ROUND(I232*H232,2)</f>
        <v>0</v>
      </c>
      <c r="K232" s="163" t="s">
        <v>142</v>
      </c>
      <c r="L232" s="23"/>
      <c r="M232" s="168"/>
      <c r="N232" s="169" t="s">
        <v>40</v>
      </c>
      <c r="O232" s="60"/>
      <c r="P232" s="170" t="n">
        <f aca="false">O232*H232</f>
        <v>0</v>
      </c>
      <c r="Q232" s="170" t="n">
        <v>0</v>
      </c>
      <c r="R232" s="170" t="n">
        <f aca="false">Q232*H232</f>
        <v>0</v>
      </c>
      <c r="S232" s="170" t="n">
        <v>0.00024</v>
      </c>
      <c r="T232" s="171" t="n">
        <f aca="false">S232*H232</f>
        <v>0.0048</v>
      </c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R232" s="172" t="s">
        <v>202</v>
      </c>
      <c r="AT232" s="172" t="s">
        <v>130</v>
      </c>
      <c r="AU232" s="172" t="s">
        <v>135</v>
      </c>
      <c r="AY232" s="3" t="s">
        <v>127</v>
      </c>
      <c r="BE232" s="173" t="n">
        <f aca="false">IF(N232="základní",J232,0)</f>
        <v>0</v>
      </c>
      <c r="BF232" s="173" t="n">
        <f aca="false">IF(N232="snížená",J232,0)</f>
        <v>0</v>
      </c>
      <c r="BG232" s="173" t="n">
        <f aca="false">IF(N232="zákl. přenesená",J232,0)</f>
        <v>0</v>
      </c>
      <c r="BH232" s="173" t="n">
        <f aca="false">IF(N232="sníž. přenesená",J232,0)</f>
        <v>0</v>
      </c>
      <c r="BI232" s="173" t="n">
        <f aca="false">IF(N232="nulová",J232,0)</f>
        <v>0</v>
      </c>
      <c r="BJ232" s="3" t="s">
        <v>135</v>
      </c>
      <c r="BK232" s="173" t="n">
        <f aca="false">ROUND(I232*H232,2)</f>
        <v>0</v>
      </c>
      <c r="BL232" s="3" t="s">
        <v>202</v>
      </c>
      <c r="BM232" s="172" t="s">
        <v>370</v>
      </c>
    </row>
    <row r="233" s="27" customFormat="true" ht="16.5" hidden="false" customHeight="true" outlineLevel="0" collapsed="false">
      <c r="A233" s="22"/>
      <c r="B233" s="160"/>
      <c r="C233" s="161" t="s">
        <v>371</v>
      </c>
      <c r="D233" s="161" t="s">
        <v>130</v>
      </c>
      <c r="E233" s="162" t="s">
        <v>372</v>
      </c>
      <c r="F233" s="163" t="s">
        <v>373</v>
      </c>
      <c r="G233" s="164" t="s">
        <v>213</v>
      </c>
      <c r="H233" s="165" t="n">
        <v>9</v>
      </c>
      <c r="I233" s="166"/>
      <c r="J233" s="167" t="n">
        <f aca="false">ROUND(I233*H233,2)</f>
        <v>0</v>
      </c>
      <c r="K233" s="163" t="s">
        <v>142</v>
      </c>
      <c r="L233" s="23"/>
      <c r="M233" s="168"/>
      <c r="N233" s="169" t="s">
        <v>40</v>
      </c>
      <c r="O233" s="60"/>
      <c r="P233" s="170" t="n">
        <f aca="false">O233*H233</f>
        <v>0</v>
      </c>
      <c r="Q233" s="170" t="n">
        <v>0</v>
      </c>
      <c r="R233" s="170" t="n">
        <f aca="false">Q233*H233</f>
        <v>0</v>
      </c>
      <c r="S233" s="170" t="n">
        <v>0</v>
      </c>
      <c r="T233" s="171" t="n">
        <f aca="false">S233*H233</f>
        <v>0</v>
      </c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R233" s="172" t="s">
        <v>202</v>
      </c>
      <c r="AT233" s="172" t="s">
        <v>130</v>
      </c>
      <c r="AU233" s="172" t="s">
        <v>135</v>
      </c>
      <c r="AY233" s="3" t="s">
        <v>127</v>
      </c>
      <c r="BE233" s="173" t="n">
        <f aca="false">IF(N233="základní",J233,0)</f>
        <v>0</v>
      </c>
      <c r="BF233" s="173" t="n">
        <f aca="false">IF(N233="snížená",J233,0)</f>
        <v>0</v>
      </c>
      <c r="BG233" s="173" t="n">
        <f aca="false">IF(N233="zákl. přenesená",J233,0)</f>
        <v>0</v>
      </c>
      <c r="BH233" s="173" t="n">
        <f aca="false">IF(N233="sníž. přenesená",J233,0)</f>
        <v>0</v>
      </c>
      <c r="BI233" s="173" t="n">
        <f aca="false">IF(N233="nulová",J233,0)</f>
        <v>0</v>
      </c>
      <c r="BJ233" s="3" t="s">
        <v>135</v>
      </c>
      <c r="BK233" s="173" t="n">
        <f aca="false">ROUND(I233*H233,2)</f>
        <v>0</v>
      </c>
      <c r="BL233" s="3" t="s">
        <v>202</v>
      </c>
      <c r="BM233" s="172" t="s">
        <v>374</v>
      </c>
    </row>
    <row r="234" s="174" customFormat="true" ht="12.8" hidden="false" customHeight="false" outlineLevel="0" collapsed="false">
      <c r="B234" s="175"/>
      <c r="D234" s="176" t="s">
        <v>137</v>
      </c>
      <c r="E234" s="177"/>
      <c r="F234" s="178" t="s">
        <v>375</v>
      </c>
      <c r="H234" s="179" t="n">
        <v>2</v>
      </c>
      <c r="I234" s="180"/>
      <c r="L234" s="175"/>
      <c r="M234" s="181"/>
      <c r="N234" s="182"/>
      <c r="O234" s="182"/>
      <c r="P234" s="182"/>
      <c r="Q234" s="182"/>
      <c r="R234" s="182"/>
      <c r="S234" s="182"/>
      <c r="T234" s="183"/>
      <c r="AT234" s="177" t="s">
        <v>137</v>
      </c>
      <c r="AU234" s="177" t="s">
        <v>135</v>
      </c>
      <c r="AV234" s="174" t="s">
        <v>135</v>
      </c>
      <c r="AW234" s="174" t="s">
        <v>31</v>
      </c>
      <c r="AX234" s="174" t="s">
        <v>74</v>
      </c>
      <c r="AY234" s="177" t="s">
        <v>127</v>
      </c>
    </row>
    <row r="235" s="174" customFormat="true" ht="12.8" hidden="false" customHeight="false" outlineLevel="0" collapsed="false">
      <c r="B235" s="175"/>
      <c r="D235" s="176" t="s">
        <v>137</v>
      </c>
      <c r="E235" s="177"/>
      <c r="F235" s="178" t="s">
        <v>376</v>
      </c>
      <c r="H235" s="179" t="n">
        <v>2</v>
      </c>
      <c r="I235" s="180"/>
      <c r="L235" s="175"/>
      <c r="M235" s="181"/>
      <c r="N235" s="182"/>
      <c r="O235" s="182"/>
      <c r="P235" s="182"/>
      <c r="Q235" s="182"/>
      <c r="R235" s="182"/>
      <c r="S235" s="182"/>
      <c r="T235" s="183"/>
      <c r="AT235" s="177" t="s">
        <v>137</v>
      </c>
      <c r="AU235" s="177" t="s">
        <v>135</v>
      </c>
      <c r="AV235" s="174" t="s">
        <v>135</v>
      </c>
      <c r="AW235" s="174" t="s">
        <v>31</v>
      </c>
      <c r="AX235" s="174" t="s">
        <v>74</v>
      </c>
      <c r="AY235" s="177" t="s">
        <v>127</v>
      </c>
    </row>
    <row r="236" s="174" customFormat="true" ht="12.8" hidden="false" customHeight="false" outlineLevel="0" collapsed="false">
      <c r="B236" s="175"/>
      <c r="D236" s="176" t="s">
        <v>137</v>
      </c>
      <c r="E236" s="177"/>
      <c r="F236" s="178" t="s">
        <v>377</v>
      </c>
      <c r="H236" s="179" t="n">
        <v>1</v>
      </c>
      <c r="I236" s="180"/>
      <c r="L236" s="175"/>
      <c r="M236" s="181"/>
      <c r="N236" s="182"/>
      <c r="O236" s="182"/>
      <c r="P236" s="182"/>
      <c r="Q236" s="182"/>
      <c r="R236" s="182"/>
      <c r="S236" s="182"/>
      <c r="T236" s="183"/>
      <c r="AT236" s="177" t="s">
        <v>137</v>
      </c>
      <c r="AU236" s="177" t="s">
        <v>135</v>
      </c>
      <c r="AV236" s="174" t="s">
        <v>135</v>
      </c>
      <c r="AW236" s="174" t="s">
        <v>31</v>
      </c>
      <c r="AX236" s="174" t="s">
        <v>74</v>
      </c>
      <c r="AY236" s="177" t="s">
        <v>127</v>
      </c>
    </row>
    <row r="237" s="174" customFormat="true" ht="12.8" hidden="false" customHeight="false" outlineLevel="0" collapsed="false">
      <c r="B237" s="175"/>
      <c r="D237" s="176" t="s">
        <v>137</v>
      </c>
      <c r="E237" s="177"/>
      <c r="F237" s="178" t="s">
        <v>378</v>
      </c>
      <c r="H237" s="179" t="n">
        <v>1</v>
      </c>
      <c r="I237" s="180"/>
      <c r="L237" s="175"/>
      <c r="M237" s="181"/>
      <c r="N237" s="182"/>
      <c r="O237" s="182"/>
      <c r="P237" s="182"/>
      <c r="Q237" s="182"/>
      <c r="R237" s="182"/>
      <c r="S237" s="182"/>
      <c r="T237" s="183"/>
      <c r="AT237" s="177" t="s">
        <v>137</v>
      </c>
      <c r="AU237" s="177" t="s">
        <v>135</v>
      </c>
      <c r="AV237" s="174" t="s">
        <v>135</v>
      </c>
      <c r="AW237" s="174" t="s">
        <v>31</v>
      </c>
      <c r="AX237" s="174" t="s">
        <v>74</v>
      </c>
      <c r="AY237" s="177" t="s">
        <v>127</v>
      </c>
    </row>
    <row r="238" s="174" customFormat="true" ht="12.8" hidden="false" customHeight="false" outlineLevel="0" collapsed="false">
      <c r="B238" s="175"/>
      <c r="D238" s="176" t="s">
        <v>137</v>
      </c>
      <c r="E238" s="177"/>
      <c r="F238" s="178" t="s">
        <v>379</v>
      </c>
      <c r="H238" s="179" t="n">
        <v>1</v>
      </c>
      <c r="I238" s="180"/>
      <c r="L238" s="175"/>
      <c r="M238" s="181"/>
      <c r="N238" s="182"/>
      <c r="O238" s="182"/>
      <c r="P238" s="182"/>
      <c r="Q238" s="182"/>
      <c r="R238" s="182"/>
      <c r="S238" s="182"/>
      <c r="T238" s="183"/>
      <c r="AT238" s="177" t="s">
        <v>137</v>
      </c>
      <c r="AU238" s="177" t="s">
        <v>135</v>
      </c>
      <c r="AV238" s="174" t="s">
        <v>135</v>
      </c>
      <c r="AW238" s="174" t="s">
        <v>31</v>
      </c>
      <c r="AX238" s="174" t="s">
        <v>74</v>
      </c>
      <c r="AY238" s="177" t="s">
        <v>127</v>
      </c>
    </row>
    <row r="239" s="174" customFormat="true" ht="12.8" hidden="false" customHeight="false" outlineLevel="0" collapsed="false">
      <c r="B239" s="175"/>
      <c r="D239" s="176" t="s">
        <v>137</v>
      </c>
      <c r="E239" s="177"/>
      <c r="F239" s="178" t="s">
        <v>380</v>
      </c>
      <c r="H239" s="179" t="n">
        <v>2</v>
      </c>
      <c r="I239" s="180"/>
      <c r="L239" s="175"/>
      <c r="M239" s="181"/>
      <c r="N239" s="182"/>
      <c r="O239" s="182"/>
      <c r="P239" s="182"/>
      <c r="Q239" s="182"/>
      <c r="R239" s="182"/>
      <c r="S239" s="182"/>
      <c r="T239" s="183"/>
      <c r="AT239" s="177" t="s">
        <v>137</v>
      </c>
      <c r="AU239" s="177" t="s">
        <v>135</v>
      </c>
      <c r="AV239" s="174" t="s">
        <v>135</v>
      </c>
      <c r="AW239" s="174" t="s">
        <v>31</v>
      </c>
      <c r="AX239" s="174" t="s">
        <v>74</v>
      </c>
      <c r="AY239" s="177" t="s">
        <v>127</v>
      </c>
    </row>
    <row r="240" s="184" customFormat="true" ht="12.8" hidden="false" customHeight="false" outlineLevel="0" collapsed="false">
      <c r="B240" s="185"/>
      <c r="D240" s="176" t="s">
        <v>137</v>
      </c>
      <c r="E240" s="186"/>
      <c r="F240" s="187" t="s">
        <v>162</v>
      </c>
      <c r="H240" s="188" t="n">
        <v>9</v>
      </c>
      <c r="I240" s="189"/>
      <c r="L240" s="185"/>
      <c r="M240" s="190"/>
      <c r="N240" s="191"/>
      <c r="O240" s="191"/>
      <c r="P240" s="191"/>
      <c r="Q240" s="191"/>
      <c r="R240" s="191"/>
      <c r="S240" s="191"/>
      <c r="T240" s="192"/>
      <c r="AT240" s="186" t="s">
        <v>137</v>
      </c>
      <c r="AU240" s="186" t="s">
        <v>135</v>
      </c>
      <c r="AV240" s="184" t="s">
        <v>134</v>
      </c>
      <c r="AW240" s="184" t="s">
        <v>31</v>
      </c>
      <c r="AX240" s="184" t="s">
        <v>79</v>
      </c>
      <c r="AY240" s="186" t="s">
        <v>127</v>
      </c>
    </row>
    <row r="241" s="27" customFormat="true" ht="24.15" hidden="false" customHeight="true" outlineLevel="0" collapsed="false">
      <c r="A241" s="22"/>
      <c r="B241" s="160"/>
      <c r="C241" s="161" t="s">
        <v>381</v>
      </c>
      <c r="D241" s="161" t="s">
        <v>130</v>
      </c>
      <c r="E241" s="162" t="s">
        <v>382</v>
      </c>
      <c r="F241" s="163" t="s">
        <v>383</v>
      </c>
      <c r="G241" s="164" t="s">
        <v>213</v>
      </c>
      <c r="H241" s="165" t="n">
        <v>3</v>
      </c>
      <c r="I241" s="166"/>
      <c r="J241" s="167" t="n">
        <f aca="false">ROUND(I241*H241,2)</f>
        <v>0</v>
      </c>
      <c r="K241" s="163" t="s">
        <v>142</v>
      </c>
      <c r="L241" s="23"/>
      <c r="M241" s="168"/>
      <c r="N241" s="169" t="s">
        <v>40</v>
      </c>
      <c r="O241" s="60"/>
      <c r="P241" s="170" t="n">
        <f aca="false">O241*H241</f>
        <v>0</v>
      </c>
      <c r="Q241" s="170" t="n">
        <v>0</v>
      </c>
      <c r="R241" s="170" t="n">
        <f aca="false">Q241*H241</f>
        <v>0</v>
      </c>
      <c r="S241" s="170" t="n">
        <v>0.00123</v>
      </c>
      <c r="T241" s="171" t="n">
        <f aca="false">S241*H241</f>
        <v>0.00369</v>
      </c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R241" s="172" t="s">
        <v>202</v>
      </c>
      <c r="AT241" s="172" t="s">
        <v>130</v>
      </c>
      <c r="AU241" s="172" t="s">
        <v>135</v>
      </c>
      <c r="AY241" s="3" t="s">
        <v>127</v>
      </c>
      <c r="BE241" s="173" t="n">
        <f aca="false">IF(N241="základní",J241,0)</f>
        <v>0</v>
      </c>
      <c r="BF241" s="173" t="n">
        <f aca="false">IF(N241="snížená",J241,0)</f>
        <v>0</v>
      </c>
      <c r="BG241" s="173" t="n">
        <f aca="false">IF(N241="zákl. přenesená",J241,0)</f>
        <v>0</v>
      </c>
      <c r="BH241" s="173" t="n">
        <f aca="false">IF(N241="sníž. přenesená",J241,0)</f>
        <v>0</v>
      </c>
      <c r="BI241" s="173" t="n">
        <f aca="false">IF(N241="nulová",J241,0)</f>
        <v>0</v>
      </c>
      <c r="BJ241" s="3" t="s">
        <v>135</v>
      </c>
      <c r="BK241" s="173" t="n">
        <f aca="false">ROUND(I241*H241,2)</f>
        <v>0</v>
      </c>
      <c r="BL241" s="3" t="s">
        <v>202</v>
      </c>
      <c r="BM241" s="172" t="s">
        <v>384</v>
      </c>
    </row>
    <row r="242" s="27" customFormat="true" ht="21.75" hidden="false" customHeight="true" outlineLevel="0" collapsed="false">
      <c r="A242" s="22"/>
      <c r="B242" s="160"/>
      <c r="C242" s="161" t="s">
        <v>385</v>
      </c>
      <c r="D242" s="161" t="s">
        <v>130</v>
      </c>
      <c r="E242" s="162" t="s">
        <v>386</v>
      </c>
      <c r="F242" s="163" t="s">
        <v>387</v>
      </c>
      <c r="G242" s="164" t="s">
        <v>213</v>
      </c>
      <c r="H242" s="165" t="n">
        <v>2</v>
      </c>
      <c r="I242" s="166"/>
      <c r="J242" s="167" t="n">
        <f aca="false">ROUND(I242*H242,2)</f>
        <v>0</v>
      </c>
      <c r="K242" s="163" t="s">
        <v>142</v>
      </c>
      <c r="L242" s="23"/>
      <c r="M242" s="168"/>
      <c r="N242" s="169" t="s">
        <v>40</v>
      </c>
      <c r="O242" s="60"/>
      <c r="P242" s="170" t="n">
        <f aca="false">O242*H242</f>
        <v>0</v>
      </c>
      <c r="Q242" s="170" t="n">
        <v>0.0005</v>
      </c>
      <c r="R242" s="170" t="n">
        <f aca="false">Q242*H242</f>
        <v>0.001</v>
      </c>
      <c r="S242" s="170" t="n">
        <v>0</v>
      </c>
      <c r="T242" s="171" t="n">
        <f aca="false">S242*H242</f>
        <v>0</v>
      </c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R242" s="172" t="s">
        <v>202</v>
      </c>
      <c r="AT242" s="172" t="s">
        <v>130</v>
      </c>
      <c r="AU242" s="172" t="s">
        <v>135</v>
      </c>
      <c r="AY242" s="3" t="s">
        <v>127</v>
      </c>
      <c r="BE242" s="173" t="n">
        <f aca="false">IF(N242="základní",J242,0)</f>
        <v>0</v>
      </c>
      <c r="BF242" s="173" t="n">
        <f aca="false">IF(N242="snížená",J242,0)</f>
        <v>0</v>
      </c>
      <c r="BG242" s="173" t="n">
        <f aca="false">IF(N242="zákl. přenesená",J242,0)</f>
        <v>0</v>
      </c>
      <c r="BH242" s="173" t="n">
        <f aca="false">IF(N242="sníž. přenesená",J242,0)</f>
        <v>0</v>
      </c>
      <c r="BI242" s="173" t="n">
        <f aca="false">IF(N242="nulová",J242,0)</f>
        <v>0</v>
      </c>
      <c r="BJ242" s="3" t="s">
        <v>135</v>
      </c>
      <c r="BK242" s="173" t="n">
        <f aca="false">ROUND(I242*H242,2)</f>
        <v>0</v>
      </c>
      <c r="BL242" s="3" t="s">
        <v>202</v>
      </c>
      <c r="BM242" s="172" t="s">
        <v>388</v>
      </c>
    </row>
    <row r="243" s="27" customFormat="true" ht="24.15" hidden="false" customHeight="true" outlineLevel="0" collapsed="false">
      <c r="A243" s="22"/>
      <c r="B243" s="160"/>
      <c r="C243" s="161" t="s">
        <v>389</v>
      </c>
      <c r="D243" s="161" t="s">
        <v>130</v>
      </c>
      <c r="E243" s="162" t="s">
        <v>390</v>
      </c>
      <c r="F243" s="163" t="s">
        <v>391</v>
      </c>
      <c r="G243" s="164" t="s">
        <v>213</v>
      </c>
      <c r="H243" s="165" t="n">
        <v>2</v>
      </c>
      <c r="I243" s="166"/>
      <c r="J243" s="167" t="n">
        <f aca="false">ROUND(I243*H243,2)</f>
        <v>0</v>
      </c>
      <c r="K243" s="163" t="s">
        <v>142</v>
      </c>
      <c r="L243" s="23"/>
      <c r="M243" s="168"/>
      <c r="N243" s="169" t="s">
        <v>40</v>
      </c>
      <c r="O243" s="60"/>
      <c r="P243" s="170" t="n">
        <f aca="false">O243*H243</f>
        <v>0</v>
      </c>
      <c r="Q243" s="170" t="n">
        <v>0.00057</v>
      </c>
      <c r="R243" s="170" t="n">
        <f aca="false">Q243*H243</f>
        <v>0.00114</v>
      </c>
      <c r="S243" s="170" t="n">
        <v>0</v>
      </c>
      <c r="T243" s="171" t="n">
        <f aca="false">S243*H243</f>
        <v>0</v>
      </c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R243" s="172" t="s">
        <v>202</v>
      </c>
      <c r="AT243" s="172" t="s">
        <v>130</v>
      </c>
      <c r="AU243" s="172" t="s">
        <v>135</v>
      </c>
      <c r="AY243" s="3" t="s">
        <v>127</v>
      </c>
      <c r="BE243" s="173" t="n">
        <f aca="false">IF(N243="základní",J243,0)</f>
        <v>0</v>
      </c>
      <c r="BF243" s="173" t="n">
        <f aca="false">IF(N243="snížená",J243,0)</f>
        <v>0</v>
      </c>
      <c r="BG243" s="173" t="n">
        <f aca="false">IF(N243="zákl. přenesená",J243,0)</f>
        <v>0</v>
      </c>
      <c r="BH243" s="173" t="n">
        <f aca="false">IF(N243="sníž. přenesená",J243,0)</f>
        <v>0</v>
      </c>
      <c r="BI243" s="173" t="n">
        <f aca="false">IF(N243="nulová",J243,0)</f>
        <v>0</v>
      </c>
      <c r="BJ243" s="3" t="s">
        <v>135</v>
      </c>
      <c r="BK243" s="173" t="n">
        <f aca="false">ROUND(I243*H243,2)</f>
        <v>0</v>
      </c>
      <c r="BL243" s="3" t="s">
        <v>202</v>
      </c>
      <c r="BM243" s="172" t="s">
        <v>392</v>
      </c>
    </row>
    <row r="244" s="27" customFormat="true" ht="21.75" hidden="false" customHeight="true" outlineLevel="0" collapsed="false">
      <c r="A244" s="22"/>
      <c r="B244" s="160"/>
      <c r="C244" s="161" t="s">
        <v>393</v>
      </c>
      <c r="D244" s="161" t="s">
        <v>130</v>
      </c>
      <c r="E244" s="162" t="s">
        <v>394</v>
      </c>
      <c r="F244" s="163" t="s">
        <v>395</v>
      </c>
      <c r="G244" s="164" t="s">
        <v>141</v>
      </c>
      <c r="H244" s="165" t="n">
        <v>28</v>
      </c>
      <c r="I244" s="166"/>
      <c r="J244" s="167" t="n">
        <f aca="false">ROUND(I244*H244,2)</f>
        <v>0</v>
      </c>
      <c r="K244" s="163" t="s">
        <v>142</v>
      </c>
      <c r="L244" s="23"/>
      <c r="M244" s="168"/>
      <c r="N244" s="169" t="s">
        <v>40</v>
      </c>
      <c r="O244" s="60"/>
      <c r="P244" s="170" t="n">
        <f aca="false">O244*H244</f>
        <v>0</v>
      </c>
      <c r="Q244" s="170" t="n">
        <v>1E-005</v>
      </c>
      <c r="R244" s="170" t="n">
        <f aca="false">Q244*H244</f>
        <v>0.00028</v>
      </c>
      <c r="S244" s="170" t="n">
        <v>0</v>
      </c>
      <c r="T244" s="171" t="n">
        <f aca="false">S244*H244</f>
        <v>0</v>
      </c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R244" s="172" t="s">
        <v>202</v>
      </c>
      <c r="AT244" s="172" t="s">
        <v>130</v>
      </c>
      <c r="AU244" s="172" t="s">
        <v>135</v>
      </c>
      <c r="AY244" s="3" t="s">
        <v>127</v>
      </c>
      <c r="BE244" s="173" t="n">
        <f aca="false">IF(N244="základní",J244,0)</f>
        <v>0</v>
      </c>
      <c r="BF244" s="173" t="n">
        <f aca="false">IF(N244="snížená",J244,0)</f>
        <v>0</v>
      </c>
      <c r="BG244" s="173" t="n">
        <f aca="false">IF(N244="zákl. přenesená",J244,0)</f>
        <v>0</v>
      </c>
      <c r="BH244" s="173" t="n">
        <f aca="false">IF(N244="sníž. přenesená",J244,0)</f>
        <v>0</v>
      </c>
      <c r="BI244" s="173" t="n">
        <f aca="false">IF(N244="nulová",J244,0)</f>
        <v>0</v>
      </c>
      <c r="BJ244" s="3" t="s">
        <v>135</v>
      </c>
      <c r="BK244" s="173" t="n">
        <f aca="false">ROUND(I244*H244,2)</f>
        <v>0</v>
      </c>
      <c r="BL244" s="3" t="s">
        <v>202</v>
      </c>
      <c r="BM244" s="172" t="s">
        <v>396</v>
      </c>
    </row>
    <row r="245" s="27" customFormat="true" ht="24.15" hidden="false" customHeight="true" outlineLevel="0" collapsed="false">
      <c r="A245" s="22"/>
      <c r="B245" s="160"/>
      <c r="C245" s="161" t="s">
        <v>397</v>
      </c>
      <c r="D245" s="161" t="s">
        <v>130</v>
      </c>
      <c r="E245" s="162" t="s">
        <v>398</v>
      </c>
      <c r="F245" s="163" t="s">
        <v>399</v>
      </c>
      <c r="G245" s="164" t="s">
        <v>141</v>
      </c>
      <c r="H245" s="165" t="n">
        <v>28</v>
      </c>
      <c r="I245" s="166"/>
      <c r="J245" s="167" t="n">
        <f aca="false">ROUND(I245*H245,2)</f>
        <v>0</v>
      </c>
      <c r="K245" s="163" t="s">
        <v>142</v>
      </c>
      <c r="L245" s="23"/>
      <c r="M245" s="168"/>
      <c r="N245" s="169" t="s">
        <v>40</v>
      </c>
      <c r="O245" s="60"/>
      <c r="P245" s="170" t="n">
        <f aca="false">O245*H245</f>
        <v>0</v>
      </c>
      <c r="Q245" s="170" t="n">
        <v>2E-005</v>
      </c>
      <c r="R245" s="170" t="n">
        <f aca="false">Q245*H245</f>
        <v>0.00056</v>
      </c>
      <c r="S245" s="170" t="n">
        <v>0</v>
      </c>
      <c r="T245" s="171" t="n">
        <f aca="false">S245*H245</f>
        <v>0</v>
      </c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R245" s="172" t="s">
        <v>202</v>
      </c>
      <c r="AT245" s="172" t="s">
        <v>130</v>
      </c>
      <c r="AU245" s="172" t="s">
        <v>135</v>
      </c>
      <c r="AY245" s="3" t="s">
        <v>127</v>
      </c>
      <c r="BE245" s="173" t="n">
        <f aca="false">IF(N245="základní",J245,0)</f>
        <v>0</v>
      </c>
      <c r="BF245" s="173" t="n">
        <f aca="false">IF(N245="snížená",J245,0)</f>
        <v>0</v>
      </c>
      <c r="BG245" s="173" t="n">
        <f aca="false">IF(N245="zákl. přenesená",J245,0)</f>
        <v>0</v>
      </c>
      <c r="BH245" s="173" t="n">
        <f aca="false">IF(N245="sníž. přenesená",J245,0)</f>
        <v>0</v>
      </c>
      <c r="BI245" s="173" t="n">
        <f aca="false">IF(N245="nulová",J245,0)</f>
        <v>0</v>
      </c>
      <c r="BJ245" s="3" t="s">
        <v>135</v>
      </c>
      <c r="BK245" s="173" t="n">
        <f aca="false">ROUND(I245*H245,2)</f>
        <v>0</v>
      </c>
      <c r="BL245" s="3" t="s">
        <v>202</v>
      </c>
      <c r="BM245" s="172" t="s">
        <v>400</v>
      </c>
    </row>
    <row r="246" s="27" customFormat="true" ht="24.15" hidden="false" customHeight="true" outlineLevel="0" collapsed="false">
      <c r="A246" s="22"/>
      <c r="B246" s="160"/>
      <c r="C246" s="161" t="s">
        <v>401</v>
      </c>
      <c r="D246" s="161" t="s">
        <v>130</v>
      </c>
      <c r="E246" s="162" t="s">
        <v>402</v>
      </c>
      <c r="F246" s="163" t="s">
        <v>403</v>
      </c>
      <c r="G246" s="164" t="s">
        <v>343</v>
      </c>
      <c r="H246" s="193"/>
      <c r="I246" s="166"/>
      <c r="J246" s="167" t="n">
        <f aca="false">ROUND(I246*H246,2)</f>
        <v>0</v>
      </c>
      <c r="K246" s="163" t="s">
        <v>142</v>
      </c>
      <c r="L246" s="23"/>
      <c r="M246" s="168"/>
      <c r="N246" s="169" t="s">
        <v>40</v>
      </c>
      <c r="O246" s="60"/>
      <c r="P246" s="170" t="n">
        <f aca="false">O246*H246</f>
        <v>0</v>
      </c>
      <c r="Q246" s="170" t="n">
        <v>0</v>
      </c>
      <c r="R246" s="170" t="n">
        <f aca="false">Q246*H246</f>
        <v>0</v>
      </c>
      <c r="S246" s="170" t="n">
        <v>0</v>
      </c>
      <c r="T246" s="171" t="n">
        <f aca="false">S246*H246</f>
        <v>0</v>
      </c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R246" s="172" t="s">
        <v>202</v>
      </c>
      <c r="AT246" s="172" t="s">
        <v>130</v>
      </c>
      <c r="AU246" s="172" t="s">
        <v>135</v>
      </c>
      <c r="AY246" s="3" t="s">
        <v>127</v>
      </c>
      <c r="BE246" s="173" t="n">
        <f aca="false">IF(N246="základní",J246,0)</f>
        <v>0</v>
      </c>
      <c r="BF246" s="173" t="n">
        <f aca="false">IF(N246="snížená",J246,0)</f>
        <v>0</v>
      </c>
      <c r="BG246" s="173" t="n">
        <f aca="false">IF(N246="zákl. přenesená",J246,0)</f>
        <v>0</v>
      </c>
      <c r="BH246" s="173" t="n">
        <f aca="false">IF(N246="sníž. přenesená",J246,0)</f>
        <v>0</v>
      </c>
      <c r="BI246" s="173" t="n">
        <f aca="false">IF(N246="nulová",J246,0)</f>
        <v>0</v>
      </c>
      <c r="BJ246" s="3" t="s">
        <v>135</v>
      </c>
      <c r="BK246" s="173" t="n">
        <f aca="false">ROUND(I246*H246,2)</f>
        <v>0</v>
      </c>
      <c r="BL246" s="3" t="s">
        <v>202</v>
      </c>
      <c r="BM246" s="172" t="s">
        <v>404</v>
      </c>
    </row>
    <row r="247" s="146" customFormat="true" ht="22.8" hidden="false" customHeight="true" outlineLevel="0" collapsed="false">
      <c r="B247" s="147"/>
      <c r="D247" s="148" t="s">
        <v>73</v>
      </c>
      <c r="E247" s="158" t="s">
        <v>405</v>
      </c>
      <c r="F247" s="158" t="s">
        <v>406</v>
      </c>
      <c r="I247" s="150"/>
      <c r="J247" s="159" t="n">
        <f aca="false">BK247</f>
        <v>0</v>
      </c>
      <c r="L247" s="147"/>
      <c r="M247" s="152"/>
      <c r="N247" s="153"/>
      <c r="O247" s="153"/>
      <c r="P247" s="154" t="n">
        <f aca="false">SUM(P248:P263)</f>
        <v>0</v>
      </c>
      <c r="Q247" s="153"/>
      <c r="R247" s="154" t="n">
        <f aca="false">SUM(R248:R263)</f>
        <v>0.17323</v>
      </c>
      <c r="S247" s="153"/>
      <c r="T247" s="155" t="n">
        <f aca="false">SUM(T248:T263)</f>
        <v>0.16894</v>
      </c>
      <c r="AR247" s="148" t="s">
        <v>135</v>
      </c>
      <c r="AT247" s="156" t="s">
        <v>73</v>
      </c>
      <c r="AU247" s="156" t="s">
        <v>79</v>
      </c>
      <c r="AY247" s="148" t="s">
        <v>127</v>
      </c>
      <c r="BK247" s="157" t="n">
        <f aca="false">SUM(BK248:BK263)</f>
        <v>0</v>
      </c>
    </row>
    <row r="248" s="27" customFormat="true" ht="16.5" hidden="false" customHeight="true" outlineLevel="0" collapsed="false">
      <c r="A248" s="22"/>
      <c r="B248" s="160"/>
      <c r="C248" s="161" t="s">
        <v>407</v>
      </c>
      <c r="D248" s="161" t="s">
        <v>130</v>
      </c>
      <c r="E248" s="162" t="s">
        <v>408</v>
      </c>
      <c r="F248" s="163" t="s">
        <v>409</v>
      </c>
      <c r="G248" s="164" t="s">
        <v>410</v>
      </c>
      <c r="H248" s="165" t="n">
        <v>1</v>
      </c>
      <c r="I248" s="166"/>
      <c r="J248" s="167" t="n">
        <f aca="false">ROUND(I248*H248,2)</f>
        <v>0</v>
      </c>
      <c r="K248" s="163" t="s">
        <v>142</v>
      </c>
      <c r="L248" s="23"/>
      <c r="M248" s="168"/>
      <c r="N248" s="169" t="s">
        <v>40</v>
      </c>
      <c r="O248" s="60"/>
      <c r="P248" s="170" t="n">
        <f aca="false">O248*H248</f>
        <v>0</v>
      </c>
      <c r="Q248" s="170" t="n">
        <v>0</v>
      </c>
      <c r="R248" s="170" t="n">
        <f aca="false">Q248*H248</f>
        <v>0</v>
      </c>
      <c r="S248" s="170" t="n">
        <v>0.0342</v>
      </c>
      <c r="T248" s="171" t="n">
        <f aca="false">S248*H248</f>
        <v>0.0342</v>
      </c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R248" s="172" t="s">
        <v>202</v>
      </c>
      <c r="AT248" s="172" t="s">
        <v>130</v>
      </c>
      <c r="AU248" s="172" t="s">
        <v>135</v>
      </c>
      <c r="AY248" s="3" t="s">
        <v>127</v>
      </c>
      <c r="BE248" s="173" t="n">
        <f aca="false">IF(N248="základní",J248,0)</f>
        <v>0</v>
      </c>
      <c r="BF248" s="173" t="n">
        <f aca="false">IF(N248="snížená",J248,0)</f>
        <v>0</v>
      </c>
      <c r="BG248" s="173" t="n">
        <f aca="false">IF(N248="zákl. přenesená",J248,0)</f>
        <v>0</v>
      </c>
      <c r="BH248" s="173" t="n">
        <f aca="false">IF(N248="sníž. přenesená",J248,0)</f>
        <v>0</v>
      </c>
      <c r="BI248" s="173" t="n">
        <f aca="false">IF(N248="nulová",J248,0)</f>
        <v>0</v>
      </c>
      <c r="BJ248" s="3" t="s">
        <v>135</v>
      </c>
      <c r="BK248" s="173" t="n">
        <f aca="false">ROUND(I248*H248,2)</f>
        <v>0</v>
      </c>
      <c r="BL248" s="3" t="s">
        <v>202</v>
      </c>
      <c r="BM248" s="172" t="s">
        <v>411</v>
      </c>
    </row>
    <row r="249" s="27" customFormat="true" ht="24.15" hidden="false" customHeight="true" outlineLevel="0" collapsed="false">
      <c r="A249" s="22"/>
      <c r="B249" s="160"/>
      <c r="C249" s="161" t="s">
        <v>412</v>
      </c>
      <c r="D249" s="161" t="s">
        <v>130</v>
      </c>
      <c r="E249" s="162" t="s">
        <v>413</v>
      </c>
      <c r="F249" s="163" t="s">
        <v>414</v>
      </c>
      <c r="G249" s="164" t="s">
        <v>410</v>
      </c>
      <c r="H249" s="165" t="n">
        <v>1</v>
      </c>
      <c r="I249" s="166"/>
      <c r="J249" s="167" t="n">
        <f aca="false">ROUND(I249*H249,2)</f>
        <v>0</v>
      </c>
      <c r="K249" s="163" t="s">
        <v>142</v>
      </c>
      <c r="L249" s="23"/>
      <c r="M249" s="168"/>
      <c r="N249" s="169" t="s">
        <v>40</v>
      </c>
      <c r="O249" s="60"/>
      <c r="P249" s="170" t="n">
        <f aca="false">O249*H249</f>
        <v>0</v>
      </c>
      <c r="Q249" s="170" t="n">
        <v>0.02894</v>
      </c>
      <c r="R249" s="170" t="n">
        <f aca="false">Q249*H249</f>
        <v>0.02894</v>
      </c>
      <c r="S249" s="170" t="n">
        <v>0</v>
      </c>
      <c r="T249" s="171" t="n">
        <f aca="false">S249*H249</f>
        <v>0</v>
      </c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R249" s="172" t="s">
        <v>202</v>
      </c>
      <c r="AT249" s="172" t="s">
        <v>130</v>
      </c>
      <c r="AU249" s="172" t="s">
        <v>135</v>
      </c>
      <c r="AY249" s="3" t="s">
        <v>127</v>
      </c>
      <c r="BE249" s="173" t="n">
        <f aca="false">IF(N249="základní",J249,0)</f>
        <v>0</v>
      </c>
      <c r="BF249" s="173" t="n">
        <f aca="false">IF(N249="snížená",J249,0)</f>
        <v>0</v>
      </c>
      <c r="BG249" s="173" t="n">
        <f aca="false">IF(N249="zákl. přenesená",J249,0)</f>
        <v>0</v>
      </c>
      <c r="BH249" s="173" t="n">
        <f aca="false">IF(N249="sníž. přenesená",J249,0)</f>
        <v>0</v>
      </c>
      <c r="BI249" s="173" t="n">
        <f aca="false">IF(N249="nulová",J249,0)</f>
        <v>0</v>
      </c>
      <c r="BJ249" s="3" t="s">
        <v>135</v>
      </c>
      <c r="BK249" s="173" t="n">
        <f aca="false">ROUND(I249*H249,2)</f>
        <v>0</v>
      </c>
      <c r="BL249" s="3" t="s">
        <v>202</v>
      </c>
      <c r="BM249" s="172" t="s">
        <v>415</v>
      </c>
    </row>
    <row r="250" s="27" customFormat="true" ht="16.5" hidden="false" customHeight="true" outlineLevel="0" collapsed="false">
      <c r="A250" s="22"/>
      <c r="B250" s="160"/>
      <c r="C250" s="161" t="s">
        <v>416</v>
      </c>
      <c r="D250" s="161" t="s">
        <v>130</v>
      </c>
      <c r="E250" s="162" t="s">
        <v>417</v>
      </c>
      <c r="F250" s="163" t="s">
        <v>418</v>
      </c>
      <c r="G250" s="164" t="s">
        <v>410</v>
      </c>
      <c r="H250" s="165" t="n">
        <v>1</v>
      </c>
      <c r="I250" s="166"/>
      <c r="J250" s="167" t="n">
        <f aca="false">ROUND(I250*H250,2)</f>
        <v>0</v>
      </c>
      <c r="K250" s="163" t="s">
        <v>142</v>
      </c>
      <c r="L250" s="23"/>
      <c r="M250" s="168"/>
      <c r="N250" s="169" t="s">
        <v>40</v>
      </c>
      <c r="O250" s="60"/>
      <c r="P250" s="170" t="n">
        <f aca="false">O250*H250</f>
        <v>0</v>
      </c>
      <c r="Q250" s="170" t="n">
        <v>0</v>
      </c>
      <c r="R250" s="170" t="n">
        <f aca="false">Q250*H250</f>
        <v>0</v>
      </c>
      <c r="S250" s="170" t="n">
        <v>0.01946</v>
      </c>
      <c r="T250" s="171" t="n">
        <f aca="false">S250*H250</f>
        <v>0.01946</v>
      </c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R250" s="172" t="s">
        <v>202</v>
      </c>
      <c r="AT250" s="172" t="s">
        <v>130</v>
      </c>
      <c r="AU250" s="172" t="s">
        <v>135</v>
      </c>
      <c r="AY250" s="3" t="s">
        <v>127</v>
      </c>
      <c r="BE250" s="173" t="n">
        <f aca="false">IF(N250="základní",J250,0)</f>
        <v>0</v>
      </c>
      <c r="BF250" s="173" t="n">
        <f aca="false">IF(N250="snížená",J250,0)</f>
        <v>0</v>
      </c>
      <c r="BG250" s="173" t="n">
        <f aca="false">IF(N250="zákl. přenesená",J250,0)</f>
        <v>0</v>
      </c>
      <c r="BH250" s="173" t="n">
        <f aca="false">IF(N250="sníž. přenesená",J250,0)</f>
        <v>0</v>
      </c>
      <c r="BI250" s="173" t="n">
        <f aca="false">IF(N250="nulová",J250,0)</f>
        <v>0</v>
      </c>
      <c r="BJ250" s="3" t="s">
        <v>135</v>
      </c>
      <c r="BK250" s="173" t="n">
        <f aca="false">ROUND(I250*H250,2)</f>
        <v>0</v>
      </c>
      <c r="BL250" s="3" t="s">
        <v>202</v>
      </c>
      <c r="BM250" s="172" t="s">
        <v>419</v>
      </c>
    </row>
    <row r="251" s="27" customFormat="true" ht="24.15" hidden="false" customHeight="true" outlineLevel="0" collapsed="false">
      <c r="A251" s="22"/>
      <c r="B251" s="160"/>
      <c r="C251" s="161" t="s">
        <v>420</v>
      </c>
      <c r="D251" s="161" t="s">
        <v>130</v>
      </c>
      <c r="E251" s="162" t="s">
        <v>421</v>
      </c>
      <c r="F251" s="163" t="s">
        <v>422</v>
      </c>
      <c r="G251" s="164" t="s">
        <v>410</v>
      </c>
      <c r="H251" s="165" t="n">
        <v>1</v>
      </c>
      <c r="I251" s="166"/>
      <c r="J251" s="167" t="n">
        <f aca="false">ROUND(I251*H251,2)</f>
        <v>0</v>
      </c>
      <c r="K251" s="163" t="s">
        <v>142</v>
      </c>
      <c r="L251" s="23"/>
      <c r="M251" s="168"/>
      <c r="N251" s="169" t="s">
        <v>40</v>
      </c>
      <c r="O251" s="60"/>
      <c r="P251" s="170" t="n">
        <f aca="false">O251*H251</f>
        <v>0</v>
      </c>
      <c r="Q251" s="170" t="n">
        <v>0.04246</v>
      </c>
      <c r="R251" s="170" t="n">
        <f aca="false">Q251*H251</f>
        <v>0.04246</v>
      </c>
      <c r="S251" s="170" t="n">
        <v>0</v>
      </c>
      <c r="T251" s="171" t="n">
        <f aca="false">S251*H251</f>
        <v>0</v>
      </c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R251" s="172" t="s">
        <v>202</v>
      </c>
      <c r="AT251" s="172" t="s">
        <v>130</v>
      </c>
      <c r="AU251" s="172" t="s">
        <v>135</v>
      </c>
      <c r="AY251" s="3" t="s">
        <v>127</v>
      </c>
      <c r="BE251" s="173" t="n">
        <f aca="false">IF(N251="základní",J251,0)</f>
        <v>0</v>
      </c>
      <c r="BF251" s="173" t="n">
        <f aca="false">IF(N251="snížená",J251,0)</f>
        <v>0</v>
      </c>
      <c r="BG251" s="173" t="n">
        <f aca="false">IF(N251="zákl. přenesená",J251,0)</f>
        <v>0</v>
      </c>
      <c r="BH251" s="173" t="n">
        <f aca="false">IF(N251="sníž. přenesená",J251,0)</f>
        <v>0</v>
      </c>
      <c r="BI251" s="173" t="n">
        <f aca="false">IF(N251="nulová",J251,0)</f>
        <v>0</v>
      </c>
      <c r="BJ251" s="3" t="s">
        <v>135</v>
      </c>
      <c r="BK251" s="173" t="n">
        <f aca="false">ROUND(I251*H251,2)</f>
        <v>0</v>
      </c>
      <c r="BL251" s="3" t="s">
        <v>202</v>
      </c>
      <c r="BM251" s="172" t="s">
        <v>423</v>
      </c>
    </row>
    <row r="252" s="27" customFormat="true" ht="16.5" hidden="false" customHeight="true" outlineLevel="0" collapsed="false">
      <c r="A252" s="22"/>
      <c r="B252" s="160"/>
      <c r="C252" s="161" t="s">
        <v>424</v>
      </c>
      <c r="D252" s="161" t="s">
        <v>130</v>
      </c>
      <c r="E252" s="162" t="s">
        <v>425</v>
      </c>
      <c r="F252" s="163" t="s">
        <v>426</v>
      </c>
      <c r="G252" s="164" t="s">
        <v>410</v>
      </c>
      <c r="H252" s="165" t="n">
        <v>1</v>
      </c>
      <c r="I252" s="166"/>
      <c r="J252" s="167" t="n">
        <f aca="false">ROUND(I252*H252,2)</f>
        <v>0</v>
      </c>
      <c r="K252" s="163" t="s">
        <v>142</v>
      </c>
      <c r="L252" s="23"/>
      <c r="M252" s="168"/>
      <c r="N252" s="169" t="s">
        <v>40</v>
      </c>
      <c r="O252" s="60"/>
      <c r="P252" s="170" t="n">
        <f aca="false">O252*H252</f>
        <v>0</v>
      </c>
      <c r="Q252" s="170" t="n">
        <v>0</v>
      </c>
      <c r="R252" s="170" t="n">
        <f aca="false">Q252*H252</f>
        <v>0</v>
      </c>
      <c r="S252" s="170" t="n">
        <v>0.0951</v>
      </c>
      <c r="T252" s="171" t="n">
        <f aca="false">S252*H252</f>
        <v>0.0951</v>
      </c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R252" s="172" t="s">
        <v>202</v>
      </c>
      <c r="AT252" s="172" t="s">
        <v>130</v>
      </c>
      <c r="AU252" s="172" t="s">
        <v>135</v>
      </c>
      <c r="AY252" s="3" t="s">
        <v>127</v>
      </c>
      <c r="BE252" s="173" t="n">
        <f aca="false">IF(N252="základní",J252,0)</f>
        <v>0</v>
      </c>
      <c r="BF252" s="173" t="n">
        <f aca="false">IF(N252="snížená",J252,0)</f>
        <v>0</v>
      </c>
      <c r="BG252" s="173" t="n">
        <f aca="false">IF(N252="zákl. přenesená",J252,0)</f>
        <v>0</v>
      </c>
      <c r="BH252" s="173" t="n">
        <f aca="false">IF(N252="sníž. přenesená",J252,0)</f>
        <v>0</v>
      </c>
      <c r="BI252" s="173" t="n">
        <f aca="false">IF(N252="nulová",J252,0)</f>
        <v>0</v>
      </c>
      <c r="BJ252" s="3" t="s">
        <v>135</v>
      </c>
      <c r="BK252" s="173" t="n">
        <f aca="false">ROUND(I252*H252,2)</f>
        <v>0</v>
      </c>
      <c r="BL252" s="3" t="s">
        <v>202</v>
      </c>
      <c r="BM252" s="172" t="s">
        <v>427</v>
      </c>
    </row>
    <row r="253" s="27" customFormat="true" ht="24.15" hidden="false" customHeight="true" outlineLevel="0" collapsed="false">
      <c r="A253" s="22"/>
      <c r="B253" s="160"/>
      <c r="C253" s="161" t="s">
        <v>428</v>
      </c>
      <c r="D253" s="161" t="s">
        <v>130</v>
      </c>
      <c r="E253" s="162" t="s">
        <v>429</v>
      </c>
      <c r="F253" s="163" t="s">
        <v>430</v>
      </c>
      <c r="G253" s="164" t="s">
        <v>410</v>
      </c>
      <c r="H253" s="165" t="n">
        <v>1</v>
      </c>
      <c r="I253" s="166"/>
      <c r="J253" s="167" t="n">
        <f aca="false">ROUND(I253*H253,2)</f>
        <v>0</v>
      </c>
      <c r="K253" s="163" t="s">
        <v>142</v>
      </c>
      <c r="L253" s="23"/>
      <c r="M253" s="168"/>
      <c r="N253" s="169" t="s">
        <v>40</v>
      </c>
      <c r="O253" s="60"/>
      <c r="P253" s="170" t="n">
        <f aca="false">O253*H253</f>
        <v>0</v>
      </c>
      <c r="Q253" s="170" t="n">
        <v>0.01957</v>
      </c>
      <c r="R253" s="170" t="n">
        <f aca="false">Q253*H253</f>
        <v>0.01957</v>
      </c>
      <c r="S253" s="170" t="n">
        <v>0</v>
      </c>
      <c r="T253" s="171" t="n">
        <f aca="false">S253*H253</f>
        <v>0</v>
      </c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R253" s="172" t="s">
        <v>202</v>
      </c>
      <c r="AT253" s="172" t="s">
        <v>130</v>
      </c>
      <c r="AU253" s="172" t="s">
        <v>135</v>
      </c>
      <c r="AY253" s="3" t="s">
        <v>127</v>
      </c>
      <c r="BE253" s="173" t="n">
        <f aca="false">IF(N253="základní",J253,0)</f>
        <v>0</v>
      </c>
      <c r="BF253" s="173" t="n">
        <f aca="false">IF(N253="snížená",J253,0)</f>
        <v>0</v>
      </c>
      <c r="BG253" s="173" t="n">
        <f aca="false">IF(N253="zákl. přenesená",J253,0)</f>
        <v>0</v>
      </c>
      <c r="BH253" s="173" t="n">
        <f aca="false">IF(N253="sníž. přenesená",J253,0)</f>
        <v>0</v>
      </c>
      <c r="BI253" s="173" t="n">
        <f aca="false">IF(N253="nulová",J253,0)</f>
        <v>0</v>
      </c>
      <c r="BJ253" s="3" t="s">
        <v>135</v>
      </c>
      <c r="BK253" s="173" t="n">
        <f aca="false">ROUND(I253*H253,2)</f>
        <v>0</v>
      </c>
      <c r="BL253" s="3" t="s">
        <v>202</v>
      </c>
      <c r="BM253" s="172" t="s">
        <v>431</v>
      </c>
    </row>
    <row r="254" s="27" customFormat="true" ht="16.5" hidden="false" customHeight="true" outlineLevel="0" collapsed="false">
      <c r="A254" s="22"/>
      <c r="B254" s="160"/>
      <c r="C254" s="161" t="s">
        <v>432</v>
      </c>
      <c r="D254" s="161" t="s">
        <v>130</v>
      </c>
      <c r="E254" s="162" t="s">
        <v>433</v>
      </c>
      <c r="F254" s="163" t="s">
        <v>434</v>
      </c>
      <c r="G254" s="164" t="s">
        <v>410</v>
      </c>
      <c r="H254" s="165" t="n">
        <v>1</v>
      </c>
      <c r="I254" s="166"/>
      <c r="J254" s="167" t="n">
        <f aca="false">ROUND(I254*H254,2)</f>
        <v>0</v>
      </c>
      <c r="K254" s="163"/>
      <c r="L254" s="23"/>
      <c r="M254" s="168"/>
      <c r="N254" s="169" t="s">
        <v>40</v>
      </c>
      <c r="O254" s="60"/>
      <c r="P254" s="170" t="n">
        <f aca="false">O254*H254</f>
        <v>0</v>
      </c>
      <c r="Q254" s="170" t="n">
        <v>0.04246</v>
      </c>
      <c r="R254" s="170" t="n">
        <f aca="false">Q254*H254</f>
        <v>0.04246</v>
      </c>
      <c r="S254" s="170" t="n">
        <v>0</v>
      </c>
      <c r="T254" s="171" t="n">
        <f aca="false">S254*H254</f>
        <v>0</v>
      </c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R254" s="172" t="s">
        <v>202</v>
      </c>
      <c r="AT254" s="172" t="s">
        <v>130</v>
      </c>
      <c r="AU254" s="172" t="s">
        <v>135</v>
      </c>
      <c r="AY254" s="3" t="s">
        <v>127</v>
      </c>
      <c r="BE254" s="173" t="n">
        <f aca="false">IF(N254="základní",J254,0)</f>
        <v>0</v>
      </c>
      <c r="BF254" s="173" t="n">
        <f aca="false">IF(N254="snížená",J254,0)</f>
        <v>0</v>
      </c>
      <c r="BG254" s="173" t="n">
        <f aca="false">IF(N254="zákl. přenesená",J254,0)</f>
        <v>0</v>
      </c>
      <c r="BH254" s="173" t="n">
        <f aca="false">IF(N254="sníž. přenesená",J254,0)</f>
        <v>0</v>
      </c>
      <c r="BI254" s="173" t="n">
        <f aca="false">IF(N254="nulová",J254,0)</f>
        <v>0</v>
      </c>
      <c r="BJ254" s="3" t="s">
        <v>135</v>
      </c>
      <c r="BK254" s="173" t="n">
        <f aca="false">ROUND(I254*H254,2)</f>
        <v>0</v>
      </c>
      <c r="BL254" s="3" t="s">
        <v>202</v>
      </c>
      <c r="BM254" s="172" t="s">
        <v>435</v>
      </c>
    </row>
    <row r="255" s="27" customFormat="true" ht="24.15" hidden="false" customHeight="true" outlineLevel="0" collapsed="false">
      <c r="A255" s="22"/>
      <c r="B255" s="160"/>
      <c r="C255" s="161" t="s">
        <v>436</v>
      </c>
      <c r="D255" s="161" t="s">
        <v>130</v>
      </c>
      <c r="E255" s="162" t="s">
        <v>437</v>
      </c>
      <c r="F255" s="163" t="s">
        <v>438</v>
      </c>
      <c r="G255" s="164" t="s">
        <v>410</v>
      </c>
      <c r="H255" s="165" t="n">
        <v>1</v>
      </c>
      <c r="I255" s="166"/>
      <c r="J255" s="167" t="n">
        <f aca="false">ROUND(I255*H255,2)</f>
        <v>0</v>
      </c>
      <c r="K255" s="163" t="s">
        <v>142</v>
      </c>
      <c r="L255" s="23"/>
      <c r="M255" s="168"/>
      <c r="N255" s="169" t="s">
        <v>40</v>
      </c>
      <c r="O255" s="60"/>
      <c r="P255" s="170" t="n">
        <f aca="false">O255*H255</f>
        <v>0</v>
      </c>
      <c r="Q255" s="170" t="n">
        <v>0</v>
      </c>
      <c r="R255" s="170" t="n">
        <f aca="false">Q255*H255</f>
        <v>0</v>
      </c>
      <c r="S255" s="170" t="n">
        <v>0.0092</v>
      </c>
      <c r="T255" s="171" t="n">
        <f aca="false">S255*H255</f>
        <v>0.0092</v>
      </c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R255" s="172" t="s">
        <v>202</v>
      </c>
      <c r="AT255" s="172" t="s">
        <v>130</v>
      </c>
      <c r="AU255" s="172" t="s">
        <v>135</v>
      </c>
      <c r="AY255" s="3" t="s">
        <v>127</v>
      </c>
      <c r="BE255" s="173" t="n">
        <f aca="false">IF(N255="základní",J255,0)</f>
        <v>0</v>
      </c>
      <c r="BF255" s="173" t="n">
        <f aca="false">IF(N255="snížená",J255,0)</f>
        <v>0</v>
      </c>
      <c r="BG255" s="173" t="n">
        <f aca="false">IF(N255="zákl. přenesená",J255,0)</f>
        <v>0</v>
      </c>
      <c r="BH255" s="173" t="n">
        <f aca="false">IF(N255="sníž. přenesená",J255,0)</f>
        <v>0</v>
      </c>
      <c r="BI255" s="173" t="n">
        <f aca="false">IF(N255="nulová",J255,0)</f>
        <v>0</v>
      </c>
      <c r="BJ255" s="3" t="s">
        <v>135</v>
      </c>
      <c r="BK255" s="173" t="n">
        <f aca="false">ROUND(I255*H255,2)</f>
        <v>0</v>
      </c>
      <c r="BL255" s="3" t="s">
        <v>202</v>
      </c>
      <c r="BM255" s="172" t="s">
        <v>439</v>
      </c>
    </row>
    <row r="256" s="27" customFormat="true" ht="33" hidden="false" customHeight="true" outlineLevel="0" collapsed="false">
      <c r="A256" s="22"/>
      <c r="B256" s="160"/>
      <c r="C256" s="161" t="s">
        <v>440</v>
      </c>
      <c r="D256" s="161" t="s">
        <v>130</v>
      </c>
      <c r="E256" s="162" t="s">
        <v>441</v>
      </c>
      <c r="F256" s="163" t="s">
        <v>442</v>
      </c>
      <c r="G256" s="164" t="s">
        <v>213</v>
      </c>
      <c r="H256" s="165" t="n">
        <v>1</v>
      </c>
      <c r="I256" s="166"/>
      <c r="J256" s="167" t="n">
        <f aca="false">ROUND(I256*H256,2)</f>
        <v>0</v>
      </c>
      <c r="K256" s="163"/>
      <c r="L256" s="23"/>
      <c r="M256" s="168"/>
      <c r="N256" s="169" t="s">
        <v>40</v>
      </c>
      <c r="O256" s="60"/>
      <c r="P256" s="170" t="n">
        <f aca="false">O256*H256</f>
        <v>0</v>
      </c>
      <c r="Q256" s="170" t="n">
        <v>0.036</v>
      </c>
      <c r="R256" s="170" t="n">
        <f aca="false">Q256*H256</f>
        <v>0.036</v>
      </c>
      <c r="S256" s="170" t="n">
        <v>0</v>
      </c>
      <c r="T256" s="171" t="n">
        <f aca="false">S256*H256</f>
        <v>0</v>
      </c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R256" s="172" t="s">
        <v>202</v>
      </c>
      <c r="AT256" s="172" t="s">
        <v>130</v>
      </c>
      <c r="AU256" s="172" t="s">
        <v>135</v>
      </c>
      <c r="AY256" s="3" t="s">
        <v>127</v>
      </c>
      <c r="BE256" s="173" t="n">
        <f aca="false">IF(N256="základní",J256,0)</f>
        <v>0</v>
      </c>
      <c r="BF256" s="173" t="n">
        <f aca="false">IF(N256="snížená",J256,0)</f>
        <v>0</v>
      </c>
      <c r="BG256" s="173" t="n">
        <f aca="false">IF(N256="zákl. přenesená",J256,0)</f>
        <v>0</v>
      </c>
      <c r="BH256" s="173" t="n">
        <f aca="false">IF(N256="sníž. přenesená",J256,0)</f>
        <v>0</v>
      </c>
      <c r="BI256" s="173" t="n">
        <f aca="false">IF(N256="nulová",J256,0)</f>
        <v>0</v>
      </c>
      <c r="BJ256" s="3" t="s">
        <v>135</v>
      </c>
      <c r="BK256" s="173" t="n">
        <f aca="false">ROUND(I256*H256,2)</f>
        <v>0</v>
      </c>
      <c r="BL256" s="3" t="s">
        <v>202</v>
      </c>
      <c r="BM256" s="172" t="s">
        <v>443</v>
      </c>
    </row>
    <row r="257" s="27" customFormat="true" ht="24.15" hidden="false" customHeight="true" outlineLevel="0" collapsed="false">
      <c r="A257" s="22"/>
      <c r="B257" s="160"/>
      <c r="C257" s="161" t="s">
        <v>444</v>
      </c>
      <c r="D257" s="161" t="s">
        <v>130</v>
      </c>
      <c r="E257" s="162" t="s">
        <v>445</v>
      </c>
      <c r="F257" s="163" t="s">
        <v>446</v>
      </c>
      <c r="G257" s="164" t="s">
        <v>410</v>
      </c>
      <c r="H257" s="165" t="n">
        <v>1</v>
      </c>
      <c r="I257" s="166"/>
      <c r="J257" s="167" t="n">
        <f aca="false">ROUND(I257*H257,2)</f>
        <v>0</v>
      </c>
      <c r="K257" s="163"/>
      <c r="L257" s="23"/>
      <c r="M257" s="168"/>
      <c r="N257" s="169" t="s">
        <v>40</v>
      </c>
      <c r="O257" s="60"/>
      <c r="P257" s="170" t="n">
        <f aca="false">O257*H257</f>
        <v>0</v>
      </c>
      <c r="Q257" s="170" t="n">
        <v>0</v>
      </c>
      <c r="R257" s="170" t="n">
        <f aca="false">Q257*H257</f>
        <v>0</v>
      </c>
      <c r="S257" s="170" t="n">
        <v>0</v>
      </c>
      <c r="T257" s="171" t="n">
        <f aca="false">S257*H257</f>
        <v>0</v>
      </c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R257" s="172" t="s">
        <v>202</v>
      </c>
      <c r="AT257" s="172" t="s">
        <v>130</v>
      </c>
      <c r="AU257" s="172" t="s">
        <v>135</v>
      </c>
      <c r="AY257" s="3" t="s">
        <v>127</v>
      </c>
      <c r="BE257" s="173" t="n">
        <f aca="false">IF(N257="základní",J257,0)</f>
        <v>0</v>
      </c>
      <c r="BF257" s="173" t="n">
        <f aca="false">IF(N257="snížená",J257,0)</f>
        <v>0</v>
      </c>
      <c r="BG257" s="173" t="n">
        <f aca="false">IF(N257="zákl. přenesená",J257,0)</f>
        <v>0</v>
      </c>
      <c r="BH257" s="173" t="n">
        <f aca="false">IF(N257="sníž. přenesená",J257,0)</f>
        <v>0</v>
      </c>
      <c r="BI257" s="173" t="n">
        <f aca="false">IF(N257="nulová",J257,0)</f>
        <v>0</v>
      </c>
      <c r="BJ257" s="3" t="s">
        <v>135</v>
      </c>
      <c r="BK257" s="173" t="n">
        <f aca="false">ROUND(I257*H257,2)</f>
        <v>0</v>
      </c>
      <c r="BL257" s="3" t="s">
        <v>202</v>
      </c>
      <c r="BM257" s="172" t="s">
        <v>447</v>
      </c>
    </row>
    <row r="258" s="27" customFormat="true" ht="16.5" hidden="false" customHeight="true" outlineLevel="0" collapsed="false">
      <c r="A258" s="22"/>
      <c r="B258" s="160"/>
      <c r="C258" s="161" t="s">
        <v>448</v>
      </c>
      <c r="D258" s="161" t="s">
        <v>130</v>
      </c>
      <c r="E258" s="162" t="s">
        <v>449</v>
      </c>
      <c r="F258" s="163" t="s">
        <v>450</v>
      </c>
      <c r="G258" s="164" t="s">
        <v>410</v>
      </c>
      <c r="H258" s="165" t="n">
        <v>1</v>
      </c>
      <c r="I258" s="166"/>
      <c r="J258" s="167" t="n">
        <f aca="false">ROUND(I258*H258,2)</f>
        <v>0</v>
      </c>
      <c r="K258" s="163"/>
      <c r="L258" s="23"/>
      <c r="M258" s="168"/>
      <c r="N258" s="169" t="s">
        <v>40</v>
      </c>
      <c r="O258" s="60"/>
      <c r="P258" s="170" t="n">
        <f aca="false">O258*H258</f>
        <v>0</v>
      </c>
      <c r="Q258" s="170" t="n">
        <v>0</v>
      </c>
      <c r="R258" s="170" t="n">
        <f aca="false">Q258*H258</f>
        <v>0</v>
      </c>
      <c r="S258" s="170" t="n">
        <v>0.007</v>
      </c>
      <c r="T258" s="171" t="n">
        <f aca="false">S258*H258</f>
        <v>0.007</v>
      </c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R258" s="172" t="s">
        <v>202</v>
      </c>
      <c r="AT258" s="172" t="s">
        <v>130</v>
      </c>
      <c r="AU258" s="172" t="s">
        <v>135</v>
      </c>
      <c r="AY258" s="3" t="s">
        <v>127</v>
      </c>
      <c r="BE258" s="173" t="n">
        <f aca="false">IF(N258="základní",J258,0)</f>
        <v>0</v>
      </c>
      <c r="BF258" s="173" t="n">
        <f aca="false">IF(N258="snížená",J258,0)</f>
        <v>0</v>
      </c>
      <c r="BG258" s="173" t="n">
        <f aca="false">IF(N258="zákl. přenesená",J258,0)</f>
        <v>0</v>
      </c>
      <c r="BH258" s="173" t="n">
        <f aca="false">IF(N258="sníž. přenesená",J258,0)</f>
        <v>0</v>
      </c>
      <c r="BI258" s="173" t="n">
        <f aca="false">IF(N258="nulová",J258,0)</f>
        <v>0</v>
      </c>
      <c r="BJ258" s="3" t="s">
        <v>135</v>
      </c>
      <c r="BK258" s="173" t="n">
        <f aca="false">ROUND(I258*H258,2)</f>
        <v>0</v>
      </c>
      <c r="BL258" s="3" t="s">
        <v>202</v>
      </c>
      <c r="BM258" s="172" t="s">
        <v>451</v>
      </c>
    </row>
    <row r="259" s="27" customFormat="true" ht="16.5" hidden="false" customHeight="true" outlineLevel="0" collapsed="false">
      <c r="A259" s="22"/>
      <c r="B259" s="160"/>
      <c r="C259" s="161" t="s">
        <v>452</v>
      </c>
      <c r="D259" s="161" t="s">
        <v>130</v>
      </c>
      <c r="E259" s="162" t="s">
        <v>453</v>
      </c>
      <c r="F259" s="163" t="s">
        <v>454</v>
      </c>
      <c r="G259" s="164" t="s">
        <v>410</v>
      </c>
      <c r="H259" s="165" t="n">
        <v>2</v>
      </c>
      <c r="I259" s="166"/>
      <c r="J259" s="167" t="n">
        <f aca="false">ROUND(I259*H259,2)</f>
        <v>0</v>
      </c>
      <c r="K259" s="163" t="s">
        <v>142</v>
      </c>
      <c r="L259" s="23"/>
      <c r="M259" s="168"/>
      <c r="N259" s="169" t="s">
        <v>40</v>
      </c>
      <c r="O259" s="60"/>
      <c r="P259" s="170" t="n">
        <f aca="false">O259*H259</f>
        <v>0</v>
      </c>
      <c r="Q259" s="170" t="n">
        <v>0</v>
      </c>
      <c r="R259" s="170" t="n">
        <f aca="false">Q259*H259</f>
        <v>0</v>
      </c>
      <c r="S259" s="170" t="n">
        <v>0.00156</v>
      </c>
      <c r="T259" s="171" t="n">
        <f aca="false">S259*H259</f>
        <v>0.00312</v>
      </c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R259" s="172" t="s">
        <v>202</v>
      </c>
      <c r="AT259" s="172" t="s">
        <v>130</v>
      </c>
      <c r="AU259" s="172" t="s">
        <v>135</v>
      </c>
      <c r="AY259" s="3" t="s">
        <v>127</v>
      </c>
      <c r="BE259" s="173" t="n">
        <f aca="false">IF(N259="základní",J259,0)</f>
        <v>0</v>
      </c>
      <c r="BF259" s="173" t="n">
        <f aca="false">IF(N259="snížená",J259,0)</f>
        <v>0</v>
      </c>
      <c r="BG259" s="173" t="n">
        <f aca="false">IF(N259="zákl. přenesená",J259,0)</f>
        <v>0</v>
      </c>
      <c r="BH259" s="173" t="n">
        <f aca="false">IF(N259="sníž. přenesená",J259,0)</f>
        <v>0</v>
      </c>
      <c r="BI259" s="173" t="n">
        <f aca="false">IF(N259="nulová",J259,0)</f>
        <v>0</v>
      </c>
      <c r="BJ259" s="3" t="s">
        <v>135</v>
      </c>
      <c r="BK259" s="173" t="n">
        <f aca="false">ROUND(I259*H259,2)</f>
        <v>0</v>
      </c>
      <c r="BL259" s="3" t="s">
        <v>202</v>
      </c>
      <c r="BM259" s="172" t="s">
        <v>455</v>
      </c>
    </row>
    <row r="260" s="27" customFormat="true" ht="16.5" hidden="false" customHeight="true" outlineLevel="0" collapsed="false">
      <c r="A260" s="22"/>
      <c r="B260" s="160"/>
      <c r="C260" s="161" t="s">
        <v>456</v>
      </c>
      <c r="D260" s="161" t="s">
        <v>130</v>
      </c>
      <c r="E260" s="162" t="s">
        <v>457</v>
      </c>
      <c r="F260" s="163" t="s">
        <v>458</v>
      </c>
      <c r="G260" s="164" t="s">
        <v>410</v>
      </c>
      <c r="H260" s="165" t="n">
        <v>1</v>
      </c>
      <c r="I260" s="166"/>
      <c r="J260" s="167" t="n">
        <f aca="false">ROUND(I260*H260,2)</f>
        <v>0</v>
      </c>
      <c r="K260" s="163" t="s">
        <v>142</v>
      </c>
      <c r="L260" s="23"/>
      <c r="M260" s="168"/>
      <c r="N260" s="169" t="s">
        <v>40</v>
      </c>
      <c r="O260" s="60"/>
      <c r="P260" s="170" t="n">
        <f aca="false">O260*H260</f>
        <v>0</v>
      </c>
      <c r="Q260" s="170" t="n">
        <v>0</v>
      </c>
      <c r="R260" s="170" t="n">
        <f aca="false">Q260*H260</f>
        <v>0</v>
      </c>
      <c r="S260" s="170" t="n">
        <v>0.00086</v>
      </c>
      <c r="T260" s="171" t="n">
        <f aca="false">S260*H260</f>
        <v>0.00086</v>
      </c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R260" s="172" t="s">
        <v>202</v>
      </c>
      <c r="AT260" s="172" t="s">
        <v>130</v>
      </c>
      <c r="AU260" s="172" t="s">
        <v>135</v>
      </c>
      <c r="AY260" s="3" t="s">
        <v>127</v>
      </c>
      <c r="BE260" s="173" t="n">
        <f aca="false">IF(N260="základní",J260,0)</f>
        <v>0</v>
      </c>
      <c r="BF260" s="173" t="n">
        <f aca="false">IF(N260="snížená",J260,0)</f>
        <v>0</v>
      </c>
      <c r="BG260" s="173" t="n">
        <f aca="false">IF(N260="zákl. přenesená",J260,0)</f>
        <v>0</v>
      </c>
      <c r="BH260" s="173" t="n">
        <f aca="false">IF(N260="sníž. přenesená",J260,0)</f>
        <v>0</v>
      </c>
      <c r="BI260" s="173" t="n">
        <f aca="false">IF(N260="nulová",J260,0)</f>
        <v>0</v>
      </c>
      <c r="BJ260" s="3" t="s">
        <v>135</v>
      </c>
      <c r="BK260" s="173" t="n">
        <f aca="false">ROUND(I260*H260,2)</f>
        <v>0</v>
      </c>
      <c r="BL260" s="3" t="s">
        <v>202</v>
      </c>
      <c r="BM260" s="172" t="s">
        <v>459</v>
      </c>
    </row>
    <row r="261" s="27" customFormat="true" ht="16.5" hidden="false" customHeight="true" outlineLevel="0" collapsed="false">
      <c r="A261" s="22"/>
      <c r="B261" s="160"/>
      <c r="C261" s="161" t="s">
        <v>460</v>
      </c>
      <c r="D261" s="161" t="s">
        <v>130</v>
      </c>
      <c r="E261" s="162" t="s">
        <v>461</v>
      </c>
      <c r="F261" s="163" t="s">
        <v>462</v>
      </c>
      <c r="G261" s="164" t="s">
        <v>410</v>
      </c>
      <c r="H261" s="165" t="n">
        <v>1</v>
      </c>
      <c r="I261" s="166"/>
      <c r="J261" s="167" t="n">
        <f aca="false">ROUND(I261*H261,2)</f>
        <v>0</v>
      </c>
      <c r="K261" s="163" t="s">
        <v>142</v>
      </c>
      <c r="L261" s="23"/>
      <c r="M261" s="168"/>
      <c r="N261" s="169" t="s">
        <v>40</v>
      </c>
      <c r="O261" s="60"/>
      <c r="P261" s="170" t="n">
        <f aca="false">O261*H261</f>
        <v>0</v>
      </c>
      <c r="Q261" s="170" t="n">
        <v>0.00184</v>
      </c>
      <c r="R261" s="170" t="n">
        <f aca="false">Q261*H261</f>
        <v>0.00184</v>
      </c>
      <c r="S261" s="170" t="n">
        <v>0</v>
      </c>
      <c r="T261" s="171" t="n">
        <f aca="false">S261*H261</f>
        <v>0</v>
      </c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R261" s="172" t="s">
        <v>202</v>
      </c>
      <c r="AT261" s="172" t="s">
        <v>130</v>
      </c>
      <c r="AU261" s="172" t="s">
        <v>135</v>
      </c>
      <c r="AY261" s="3" t="s">
        <v>127</v>
      </c>
      <c r="BE261" s="173" t="n">
        <f aca="false">IF(N261="základní",J261,0)</f>
        <v>0</v>
      </c>
      <c r="BF261" s="173" t="n">
        <f aca="false">IF(N261="snížená",J261,0)</f>
        <v>0</v>
      </c>
      <c r="BG261" s="173" t="n">
        <f aca="false">IF(N261="zákl. přenesená",J261,0)</f>
        <v>0</v>
      </c>
      <c r="BH261" s="173" t="n">
        <f aca="false">IF(N261="sníž. přenesená",J261,0)</f>
        <v>0</v>
      </c>
      <c r="BI261" s="173" t="n">
        <f aca="false">IF(N261="nulová",J261,0)</f>
        <v>0</v>
      </c>
      <c r="BJ261" s="3" t="s">
        <v>135</v>
      </c>
      <c r="BK261" s="173" t="n">
        <f aca="false">ROUND(I261*H261,2)</f>
        <v>0</v>
      </c>
      <c r="BL261" s="3" t="s">
        <v>202</v>
      </c>
      <c r="BM261" s="172" t="s">
        <v>463</v>
      </c>
    </row>
    <row r="262" s="27" customFormat="true" ht="24.15" hidden="false" customHeight="true" outlineLevel="0" collapsed="false">
      <c r="A262" s="22"/>
      <c r="B262" s="160"/>
      <c r="C262" s="161" t="s">
        <v>464</v>
      </c>
      <c r="D262" s="161" t="s">
        <v>130</v>
      </c>
      <c r="E262" s="162" t="s">
        <v>465</v>
      </c>
      <c r="F262" s="163" t="s">
        <v>466</v>
      </c>
      <c r="G262" s="164" t="s">
        <v>410</v>
      </c>
      <c r="H262" s="165" t="n">
        <v>1</v>
      </c>
      <c r="I262" s="166"/>
      <c r="J262" s="167" t="n">
        <f aca="false">ROUND(I262*H262,2)</f>
        <v>0</v>
      </c>
      <c r="K262" s="163" t="s">
        <v>142</v>
      </c>
      <c r="L262" s="23"/>
      <c r="M262" s="168"/>
      <c r="N262" s="169" t="s">
        <v>40</v>
      </c>
      <c r="O262" s="60"/>
      <c r="P262" s="170" t="n">
        <f aca="false">O262*H262</f>
        <v>0</v>
      </c>
      <c r="Q262" s="170" t="n">
        <v>0.00196</v>
      </c>
      <c r="R262" s="170" t="n">
        <f aca="false">Q262*H262</f>
        <v>0.00196</v>
      </c>
      <c r="S262" s="170" t="n">
        <v>0</v>
      </c>
      <c r="T262" s="171" t="n">
        <f aca="false">S262*H262</f>
        <v>0</v>
      </c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R262" s="172" t="s">
        <v>202</v>
      </c>
      <c r="AT262" s="172" t="s">
        <v>130</v>
      </c>
      <c r="AU262" s="172" t="s">
        <v>135</v>
      </c>
      <c r="AY262" s="3" t="s">
        <v>127</v>
      </c>
      <c r="BE262" s="173" t="n">
        <f aca="false">IF(N262="základní",J262,0)</f>
        <v>0</v>
      </c>
      <c r="BF262" s="173" t="n">
        <f aca="false">IF(N262="snížená",J262,0)</f>
        <v>0</v>
      </c>
      <c r="BG262" s="173" t="n">
        <f aca="false">IF(N262="zákl. přenesená",J262,0)</f>
        <v>0</v>
      </c>
      <c r="BH262" s="173" t="n">
        <f aca="false">IF(N262="sníž. přenesená",J262,0)</f>
        <v>0</v>
      </c>
      <c r="BI262" s="173" t="n">
        <f aca="false">IF(N262="nulová",J262,0)</f>
        <v>0</v>
      </c>
      <c r="BJ262" s="3" t="s">
        <v>135</v>
      </c>
      <c r="BK262" s="173" t="n">
        <f aca="false">ROUND(I262*H262,2)</f>
        <v>0</v>
      </c>
      <c r="BL262" s="3" t="s">
        <v>202</v>
      </c>
      <c r="BM262" s="172" t="s">
        <v>467</v>
      </c>
    </row>
    <row r="263" s="27" customFormat="true" ht="24.15" hidden="false" customHeight="true" outlineLevel="0" collapsed="false">
      <c r="A263" s="22"/>
      <c r="B263" s="160"/>
      <c r="C263" s="161" t="s">
        <v>468</v>
      </c>
      <c r="D263" s="161" t="s">
        <v>130</v>
      </c>
      <c r="E263" s="162" t="s">
        <v>469</v>
      </c>
      <c r="F263" s="163" t="s">
        <v>470</v>
      </c>
      <c r="G263" s="164" t="s">
        <v>343</v>
      </c>
      <c r="H263" s="193"/>
      <c r="I263" s="166"/>
      <c r="J263" s="167" t="n">
        <f aca="false">ROUND(I263*H263,2)</f>
        <v>0</v>
      </c>
      <c r="K263" s="163" t="s">
        <v>142</v>
      </c>
      <c r="L263" s="23"/>
      <c r="M263" s="168"/>
      <c r="N263" s="169" t="s">
        <v>40</v>
      </c>
      <c r="O263" s="60"/>
      <c r="P263" s="170" t="n">
        <f aca="false">O263*H263</f>
        <v>0</v>
      </c>
      <c r="Q263" s="170" t="n">
        <v>0</v>
      </c>
      <c r="R263" s="170" t="n">
        <f aca="false">Q263*H263</f>
        <v>0</v>
      </c>
      <c r="S263" s="170" t="n">
        <v>0</v>
      </c>
      <c r="T263" s="171" t="n">
        <f aca="false">S263*H263</f>
        <v>0</v>
      </c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R263" s="172" t="s">
        <v>202</v>
      </c>
      <c r="AT263" s="172" t="s">
        <v>130</v>
      </c>
      <c r="AU263" s="172" t="s">
        <v>135</v>
      </c>
      <c r="AY263" s="3" t="s">
        <v>127</v>
      </c>
      <c r="BE263" s="173" t="n">
        <f aca="false">IF(N263="základní",J263,0)</f>
        <v>0</v>
      </c>
      <c r="BF263" s="173" t="n">
        <f aca="false">IF(N263="snížená",J263,0)</f>
        <v>0</v>
      </c>
      <c r="BG263" s="173" t="n">
        <f aca="false">IF(N263="zákl. přenesená",J263,0)</f>
        <v>0</v>
      </c>
      <c r="BH263" s="173" t="n">
        <f aca="false">IF(N263="sníž. přenesená",J263,0)</f>
        <v>0</v>
      </c>
      <c r="BI263" s="173" t="n">
        <f aca="false">IF(N263="nulová",J263,0)</f>
        <v>0</v>
      </c>
      <c r="BJ263" s="3" t="s">
        <v>135</v>
      </c>
      <c r="BK263" s="173" t="n">
        <f aca="false">ROUND(I263*H263,2)</f>
        <v>0</v>
      </c>
      <c r="BL263" s="3" t="s">
        <v>202</v>
      </c>
      <c r="BM263" s="172" t="s">
        <v>471</v>
      </c>
    </row>
    <row r="264" s="146" customFormat="true" ht="22.8" hidden="false" customHeight="true" outlineLevel="0" collapsed="false">
      <c r="B264" s="147"/>
      <c r="D264" s="148" t="s">
        <v>73</v>
      </c>
      <c r="E264" s="158" t="s">
        <v>472</v>
      </c>
      <c r="F264" s="158" t="s">
        <v>473</v>
      </c>
      <c r="I264" s="150"/>
      <c r="J264" s="159" t="n">
        <f aca="false">BK264</f>
        <v>0</v>
      </c>
      <c r="L264" s="147"/>
      <c r="M264" s="152"/>
      <c r="N264" s="153"/>
      <c r="O264" s="153"/>
      <c r="P264" s="154" t="n">
        <f aca="false">SUM(P265:P269)</f>
        <v>0</v>
      </c>
      <c r="Q264" s="153"/>
      <c r="R264" s="154" t="n">
        <f aca="false">SUM(R265:R269)</f>
        <v>0.01</v>
      </c>
      <c r="S264" s="153"/>
      <c r="T264" s="155" t="n">
        <f aca="false">SUM(T265:T269)</f>
        <v>0</v>
      </c>
      <c r="AR264" s="148" t="s">
        <v>135</v>
      </c>
      <c r="AT264" s="156" t="s">
        <v>73</v>
      </c>
      <c r="AU264" s="156" t="s">
        <v>79</v>
      </c>
      <c r="AY264" s="148" t="s">
        <v>127</v>
      </c>
      <c r="BK264" s="157" t="n">
        <f aca="false">SUM(BK265:BK269)</f>
        <v>0</v>
      </c>
    </row>
    <row r="265" s="27" customFormat="true" ht="24.15" hidden="false" customHeight="true" outlineLevel="0" collapsed="false">
      <c r="A265" s="22"/>
      <c r="B265" s="160"/>
      <c r="C265" s="161" t="s">
        <v>474</v>
      </c>
      <c r="D265" s="161" t="s">
        <v>130</v>
      </c>
      <c r="E265" s="162" t="s">
        <v>475</v>
      </c>
      <c r="F265" s="163" t="s">
        <v>476</v>
      </c>
      <c r="G265" s="164" t="s">
        <v>213</v>
      </c>
      <c r="H265" s="165" t="n">
        <v>1</v>
      </c>
      <c r="I265" s="166"/>
      <c r="J265" s="167" t="n">
        <f aca="false">ROUND(I265*H265,2)</f>
        <v>0</v>
      </c>
      <c r="K265" s="163" t="s">
        <v>142</v>
      </c>
      <c r="L265" s="23"/>
      <c r="M265" s="168"/>
      <c r="N265" s="169" t="s">
        <v>40</v>
      </c>
      <c r="O265" s="60"/>
      <c r="P265" s="170" t="n">
        <f aca="false">O265*H265</f>
        <v>0</v>
      </c>
      <c r="Q265" s="170" t="n">
        <v>0</v>
      </c>
      <c r="R265" s="170" t="n">
        <f aca="false">Q265*H265</f>
        <v>0</v>
      </c>
      <c r="S265" s="170" t="n">
        <v>0</v>
      </c>
      <c r="T265" s="171" t="n">
        <f aca="false">S265*H265</f>
        <v>0</v>
      </c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R265" s="172" t="s">
        <v>202</v>
      </c>
      <c r="AT265" s="172" t="s">
        <v>130</v>
      </c>
      <c r="AU265" s="172" t="s">
        <v>135</v>
      </c>
      <c r="AY265" s="3" t="s">
        <v>127</v>
      </c>
      <c r="BE265" s="173" t="n">
        <f aca="false">IF(N265="základní",J265,0)</f>
        <v>0</v>
      </c>
      <c r="BF265" s="173" t="n">
        <f aca="false">IF(N265="snížená",J265,0)</f>
        <v>0</v>
      </c>
      <c r="BG265" s="173" t="n">
        <f aca="false">IF(N265="zákl. přenesená",J265,0)</f>
        <v>0</v>
      </c>
      <c r="BH265" s="173" t="n">
        <f aca="false">IF(N265="sníž. přenesená",J265,0)</f>
        <v>0</v>
      </c>
      <c r="BI265" s="173" t="n">
        <f aca="false">IF(N265="nulová",J265,0)</f>
        <v>0</v>
      </c>
      <c r="BJ265" s="3" t="s">
        <v>135</v>
      </c>
      <c r="BK265" s="173" t="n">
        <f aca="false">ROUND(I265*H265,2)</f>
        <v>0</v>
      </c>
      <c r="BL265" s="3" t="s">
        <v>202</v>
      </c>
      <c r="BM265" s="172" t="s">
        <v>477</v>
      </c>
    </row>
    <row r="266" s="27" customFormat="true" ht="24.15" hidden="false" customHeight="true" outlineLevel="0" collapsed="false">
      <c r="A266" s="22"/>
      <c r="B266" s="160"/>
      <c r="C266" s="161" t="s">
        <v>478</v>
      </c>
      <c r="D266" s="161" t="s">
        <v>130</v>
      </c>
      <c r="E266" s="162" t="s">
        <v>479</v>
      </c>
      <c r="F266" s="163" t="s">
        <v>480</v>
      </c>
      <c r="G266" s="164" t="s">
        <v>213</v>
      </c>
      <c r="H266" s="165" t="n">
        <v>1</v>
      </c>
      <c r="I266" s="166"/>
      <c r="J266" s="167" t="n">
        <f aca="false">ROUND(I266*H266,2)</f>
        <v>0</v>
      </c>
      <c r="K266" s="163" t="s">
        <v>142</v>
      </c>
      <c r="L266" s="23"/>
      <c r="M266" s="168"/>
      <c r="N266" s="169" t="s">
        <v>40</v>
      </c>
      <c r="O266" s="60"/>
      <c r="P266" s="170" t="n">
        <f aca="false">O266*H266</f>
        <v>0</v>
      </c>
      <c r="Q266" s="170" t="n">
        <v>0.01</v>
      </c>
      <c r="R266" s="170" t="n">
        <f aca="false">Q266*H266</f>
        <v>0.01</v>
      </c>
      <c r="S266" s="170" t="n">
        <v>0</v>
      </c>
      <c r="T266" s="171" t="n">
        <f aca="false">S266*H266</f>
        <v>0</v>
      </c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R266" s="172" t="s">
        <v>202</v>
      </c>
      <c r="AT266" s="172" t="s">
        <v>130</v>
      </c>
      <c r="AU266" s="172" t="s">
        <v>135</v>
      </c>
      <c r="AY266" s="3" t="s">
        <v>127</v>
      </c>
      <c r="BE266" s="173" t="n">
        <f aca="false">IF(N266="základní",J266,0)</f>
        <v>0</v>
      </c>
      <c r="BF266" s="173" t="n">
        <f aca="false">IF(N266="snížená",J266,0)</f>
        <v>0</v>
      </c>
      <c r="BG266" s="173" t="n">
        <f aca="false">IF(N266="zákl. přenesená",J266,0)</f>
        <v>0</v>
      </c>
      <c r="BH266" s="173" t="n">
        <f aca="false">IF(N266="sníž. přenesená",J266,0)</f>
        <v>0</v>
      </c>
      <c r="BI266" s="173" t="n">
        <f aca="false">IF(N266="nulová",J266,0)</f>
        <v>0</v>
      </c>
      <c r="BJ266" s="3" t="s">
        <v>135</v>
      </c>
      <c r="BK266" s="173" t="n">
        <f aca="false">ROUND(I266*H266,2)</f>
        <v>0</v>
      </c>
      <c r="BL266" s="3" t="s">
        <v>202</v>
      </c>
      <c r="BM266" s="172" t="s">
        <v>481</v>
      </c>
    </row>
    <row r="267" s="27" customFormat="true" ht="21.75" hidden="false" customHeight="true" outlineLevel="0" collapsed="false">
      <c r="A267" s="22"/>
      <c r="B267" s="160"/>
      <c r="C267" s="161" t="s">
        <v>482</v>
      </c>
      <c r="D267" s="161" t="s">
        <v>130</v>
      </c>
      <c r="E267" s="162" t="s">
        <v>483</v>
      </c>
      <c r="F267" s="163" t="s">
        <v>484</v>
      </c>
      <c r="G267" s="164" t="s">
        <v>410</v>
      </c>
      <c r="H267" s="165" t="n">
        <v>1</v>
      </c>
      <c r="I267" s="166"/>
      <c r="J267" s="167" t="n">
        <f aca="false">ROUND(I267*H267,2)</f>
        <v>0</v>
      </c>
      <c r="K267" s="163" t="s">
        <v>142</v>
      </c>
      <c r="L267" s="23"/>
      <c r="M267" s="168"/>
      <c r="N267" s="169" t="s">
        <v>40</v>
      </c>
      <c r="O267" s="60"/>
      <c r="P267" s="170" t="n">
        <f aca="false">O267*H267</f>
        <v>0</v>
      </c>
      <c r="Q267" s="170" t="n">
        <v>0</v>
      </c>
      <c r="R267" s="170" t="n">
        <f aca="false">Q267*H267</f>
        <v>0</v>
      </c>
      <c r="S267" s="170" t="n">
        <v>0</v>
      </c>
      <c r="T267" s="171" t="n">
        <f aca="false">S267*H267</f>
        <v>0</v>
      </c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R267" s="172" t="s">
        <v>202</v>
      </c>
      <c r="AT267" s="172" t="s">
        <v>130</v>
      </c>
      <c r="AU267" s="172" t="s">
        <v>135</v>
      </c>
      <c r="AY267" s="3" t="s">
        <v>127</v>
      </c>
      <c r="BE267" s="173" t="n">
        <f aca="false">IF(N267="základní",J267,0)</f>
        <v>0</v>
      </c>
      <c r="BF267" s="173" t="n">
        <f aca="false">IF(N267="snížená",J267,0)</f>
        <v>0</v>
      </c>
      <c r="BG267" s="173" t="n">
        <f aca="false">IF(N267="zákl. přenesená",J267,0)</f>
        <v>0</v>
      </c>
      <c r="BH267" s="173" t="n">
        <f aca="false">IF(N267="sníž. přenesená",J267,0)</f>
        <v>0</v>
      </c>
      <c r="BI267" s="173" t="n">
        <f aca="false">IF(N267="nulová",J267,0)</f>
        <v>0</v>
      </c>
      <c r="BJ267" s="3" t="s">
        <v>135</v>
      </c>
      <c r="BK267" s="173" t="n">
        <f aca="false">ROUND(I267*H267,2)</f>
        <v>0</v>
      </c>
      <c r="BL267" s="3" t="s">
        <v>202</v>
      </c>
      <c r="BM267" s="172" t="s">
        <v>485</v>
      </c>
    </row>
    <row r="268" s="27" customFormat="true" ht="24.15" hidden="false" customHeight="true" outlineLevel="0" collapsed="false">
      <c r="A268" s="22"/>
      <c r="B268" s="160"/>
      <c r="C268" s="161" t="s">
        <v>486</v>
      </c>
      <c r="D268" s="161" t="s">
        <v>130</v>
      </c>
      <c r="E268" s="162" t="s">
        <v>487</v>
      </c>
      <c r="F268" s="163" t="s">
        <v>488</v>
      </c>
      <c r="G268" s="164" t="s">
        <v>213</v>
      </c>
      <c r="H268" s="165" t="n">
        <v>1</v>
      </c>
      <c r="I268" s="166"/>
      <c r="J268" s="167" t="n">
        <f aca="false">ROUND(I268*H268,2)</f>
        <v>0</v>
      </c>
      <c r="K268" s="163" t="s">
        <v>142</v>
      </c>
      <c r="L268" s="23"/>
      <c r="M268" s="168"/>
      <c r="N268" s="169" t="s">
        <v>40</v>
      </c>
      <c r="O268" s="60"/>
      <c r="P268" s="170" t="n">
        <f aca="false">O268*H268</f>
        <v>0</v>
      </c>
      <c r="Q268" s="170" t="n">
        <v>0</v>
      </c>
      <c r="R268" s="170" t="n">
        <f aca="false">Q268*H268</f>
        <v>0</v>
      </c>
      <c r="S268" s="170" t="n">
        <v>0</v>
      </c>
      <c r="T268" s="171" t="n">
        <f aca="false">S268*H268</f>
        <v>0</v>
      </c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R268" s="172" t="s">
        <v>202</v>
      </c>
      <c r="AT268" s="172" t="s">
        <v>130</v>
      </c>
      <c r="AU268" s="172" t="s">
        <v>135</v>
      </c>
      <c r="AY268" s="3" t="s">
        <v>127</v>
      </c>
      <c r="BE268" s="173" t="n">
        <f aca="false">IF(N268="základní",J268,0)</f>
        <v>0</v>
      </c>
      <c r="BF268" s="173" t="n">
        <f aca="false">IF(N268="snížená",J268,0)</f>
        <v>0</v>
      </c>
      <c r="BG268" s="173" t="n">
        <f aca="false">IF(N268="zákl. přenesená",J268,0)</f>
        <v>0</v>
      </c>
      <c r="BH268" s="173" t="n">
        <f aca="false">IF(N268="sníž. přenesená",J268,0)</f>
        <v>0</v>
      </c>
      <c r="BI268" s="173" t="n">
        <f aca="false">IF(N268="nulová",J268,0)</f>
        <v>0</v>
      </c>
      <c r="BJ268" s="3" t="s">
        <v>135</v>
      </c>
      <c r="BK268" s="173" t="n">
        <f aca="false">ROUND(I268*H268,2)</f>
        <v>0</v>
      </c>
      <c r="BL268" s="3" t="s">
        <v>202</v>
      </c>
      <c r="BM268" s="172" t="s">
        <v>489</v>
      </c>
    </row>
    <row r="269" s="27" customFormat="true" ht="24.15" hidden="false" customHeight="true" outlineLevel="0" collapsed="false">
      <c r="A269" s="22"/>
      <c r="B269" s="160"/>
      <c r="C269" s="161" t="s">
        <v>490</v>
      </c>
      <c r="D269" s="161" t="s">
        <v>130</v>
      </c>
      <c r="E269" s="162" t="s">
        <v>491</v>
      </c>
      <c r="F269" s="163" t="s">
        <v>492</v>
      </c>
      <c r="G269" s="164" t="s">
        <v>343</v>
      </c>
      <c r="H269" s="193"/>
      <c r="I269" s="166"/>
      <c r="J269" s="167" t="n">
        <f aca="false">ROUND(I269*H269,2)</f>
        <v>0</v>
      </c>
      <c r="K269" s="163" t="s">
        <v>142</v>
      </c>
      <c r="L269" s="23"/>
      <c r="M269" s="168"/>
      <c r="N269" s="169" t="s">
        <v>40</v>
      </c>
      <c r="O269" s="60"/>
      <c r="P269" s="170" t="n">
        <f aca="false">O269*H269</f>
        <v>0</v>
      </c>
      <c r="Q269" s="170" t="n">
        <v>0</v>
      </c>
      <c r="R269" s="170" t="n">
        <f aca="false">Q269*H269</f>
        <v>0</v>
      </c>
      <c r="S269" s="170" t="n">
        <v>0</v>
      </c>
      <c r="T269" s="171" t="n">
        <f aca="false">S269*H269</f>
        <v>0</v>
      </c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R269" s="172" t="s">
        <v>202</v>
      </c>
      <c r="AT269" s="172" t="s">
        <v>130</v>
      </c>
      <c r="AU269" s="172" t="s">
        <v>135</v>
      </c>
      <c r="AY269" s="3" t="s">
        <v>127</v>
      </c>
      <c r="BE269" s="173" t="n">
        <f aca="false">IF(N269="základní",J269,0)</f>
        <v>0</v>
      </c>
      <c r="BF269" s="173" t="n">
        <f aca="false">IF(N269="snížená",J269,0)</f>
        <v>0</v>
      </c>
      <c r="BG269" s="173" t="n">
        <f aca="false">IF(N269="zákl. přenesená",J269,0)</f>
        <v>0</v>
      </c>
      <c r="BH269" s="173" t="n">
        <f aca="false">IF(N269="sníž. přenesená",J269,0)</f>
        <v>0</v>
      </c>
      <c r="BI269" s="173" t="n">
        <f aca="false">IF(N269="nulová",J269,0)</f>
        <v>0</v>
      </c>
      <c r="BJ269" s="3" t="s">
        <v>135</v>
      </c>
      <c r="BK269" s="173" t="n">
        <f aca="false">ROUND(I269*H269,2)</f>
        <v>0</v>
      </c>
      <c r="BL269" s="3" t="s">
        <v>202</v>
      </c>
      <c r="BM269" s="172" t="s">
        <v>493</v>
      </c>
    </row>
    <row r="270" s="146" customFormat="true" ht="22.8" hidden="false" customHeight="true" outlineLevel="0" collapsed="false">
      <c r="B270" s="147"/>
      <c r="D270" s="148" t="s">
        <v>73</v>
      </c>
      <c r="E270" s="158" t="s">
        <v>494</v>
      </c>
      <c r="F270" s="158" t="s">
        <v>495</v>
      </c>
      <c r="I270" s="150"/>
      <c r="J270" s="159" t="n">
        <f aca="false">BK270</f>
        <v>0</v>
      </c>
      <c r="L270" s="147"/>
      <c r="M270" s="152"/>
      <c r="N270" s="153"/>
      <c r="O270" s="153"/>
      <c r="P270" s="154" t="n">
        <f aca="false">SUM(P271:P273)</f>
        <v>0</v>
      </c>
      <c r="Q270" s="153"/>
      <c r="R270" s="154" t="n">
        <f aca="false">SUM(R271:R273)</f>
        <v>0.0009</v>
      </c>
      <c r="S270" s="153"/>
      <c r="T270" s="155" t="n">
        <f aca="false">SUM(T271:T273)</f>
        <v>0.00225</v>
      </c>
      <c r="AR270" s="148" t="s">
        <v>135</v>
      </c>
      <c r="AT270" s="156" t="s">
        <v>73</v>
      </c>
      <c r="AU270" s="156" t="s">
        <v>79</v>
      </c>
      <c r="AY270" s="148" t="s">
        <v>127</v>
      </c>
      <c r="BK270" s="157" t="n">
        <f aca="false">SUM(BK271:BK273)</f>
        <v>0</v>
      </c>
    </row>
    <row r="271" s="27" customFormat="true" ht="24.15" hidden="false" customHeight="true" outlineLevel="0" collapsed="false">
      <c r="A271" s="22"/>
      <c r="B271" s="160"/>
      <c r="C271" s="161" t="s">
        <v>496</v>
      </c>
      <c r="D271" s="161" t="s">
        <v>130</v>
      </c>
      <c r="E271" s="162" t="s">
        <v>497</v>
      </c>
      <c r="F271" s="163" t="s">
        <v>498</v>
      </c>
      <c r="G271" s="164" t="s">
        <v>213</v>
      </c>
      <c r="H271" s="165" t="n">
        <v>5</v>
      </c>
      <c r="I271" s="166"/>
      <c r="J271" s="167" t="n">
        <f aca="false">ROUND(I271*H271,2)</f>
        <v>0</v>
      </c>
      <c r="K271" s="163" t="s">
        <v>142</v>
      </c>
      <c r="L271" s="23"/>
      <c r="M271" s="168"/>
      <c r="N271" s="169" t="s">
        <v>40</v>
      </c>
      <c r="O271" s="60"/>
      <c r="P271" s="170" t="n">
        <f aca="false">O271*H271</f>
        <v>0</v>
      </c>
      <c r="Q271" s="170" t="n">
        <v>4E-005</v>
      </c>
      <c r="R271" s="170" t="n">
        <f aca="false">Q271*H271</f>
        <v>0.0002</v>
      </c>
      <c r="S271" s="170" t="n">
        <v>0.00045</v>
      </c>
      <c r="T271" s="171" t="n">
        <f aca="false">S271*H271</f>
        <v>0.00225</v>
      </c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R271" s="172" t="s">
        <v>202</v>
      </c>
      <c r="AT271" s="172" t="s">
        <v>130</v>
      </c>
      <c r="AU271" s="172" t="s">
        <v>135</v>
      </c>
      <c r="AY271" s="3" t="s">
        <v>127</v>
      </c>
      <c r="BE271" s="173" t="n">
        <f aca="false">IF(N271="základní",J271,0)</f>
        <v>0</v>
      </c>
      <c r="BF271" s="173" t="n">
        <f aca="false">IF(N271="snížená",J271,0)</f>
        <v>0</v>
      </c>
      <c r="BG271" s="173" t="n">
        <f aca="false">IF(N271="zákl. přenesená",J271,0)</f>
        <v>0</v>
      </c>
      <c r="BH271" s="173" t="n">
        <f aca="false">IF(N271="sníž. přenesená",J271,0)</f>
        <v>0</v>
      </c>
      <c r="BI271" s="173" t="n">
        <f aca="false">IF(N271="nulová",J271,0)</f>
        <v>0</v>
      </c>
      <c r="BJ271" s="3" t="s">
        <v>135</v>
      </c>
      <c r="BK271" s="173" t="n">
        <f aca="false">ROUND(I271*H271,2)</f>
        <v>0</v>
      </c>
      <c r="BL271" s="3" t="s">
        <v>202</v>
      </c>
      <c r="BM271" s="172" t="s">
        <v>499</v>
      </c>
    </row>
    <row r="272" s="27" customFormat="true" ht="24.15" hidden="false" customHeight="true" outlineLevel="0" collapsed="false">
      <c r="A272" s="22"/>
      <c r="B272" s="160"/>
      <c r="C272" s="161" t="s">
        <v>500</v>
      </c>
      <c r="D272" s="161" t="s">
        <v>130</v>
      </c>
      <c r="E272" s="162" t="s">
        <v>501</v>
      </c>
      <c r="F272" s="163" t="s">
        <v>502</v>
      </c>
      <c r="G272" s="164" t="s">
        <v>213</v>
      </c>
      <c r="H272" s="165" t="n">
        <v>5</v>
      </c>
      <c r="I272" s="166"/>
      <c r="J272" s="167" t="n">
        <f aca="false">ROUND(I272*H272,2)</f>
        <v>0</v>
      </c>
      <c r="K272" s="163" t="s">
        <v>142</v>
      </c>
      <c r="L272" s="23"/>
      <c r="M272" s="168"/>
      <c r="N272" s="169" t="s">
        <v>40</v>
      </c>
      <c r="O272" s="60"/>
      <c r="P272" s="170" t="n">
        <f aca="false">O272*H272</f>
        <v>0</v>
      </c>
      <c r="Q272" s="170" t="n">
        <v>0.00014</v>
      </c>
      <c r="R272" s="170" t="n">
        <f aca="false">Q272*H272</f>
        <v>0.0007</v>
      </c>
      <c r="S272" s="170" t="n">
        <v>0</v>
      </c>
      <c r="T272" s="171" t="n">
        <f aca="false">S272*H272</f>
        <v>0</v>
      </c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R272" s="172" t="s">
        <v>202</v>
      </c>
      <c r="AT272" s="172" t="s">
        <v>130</v>
      </c>
      <c r="AU272" s="172" t="s">
        <v>135</v>
      </c>
      <c r="AY272" s="3" t="s">
        <v>127</v>
      </c>
      <c r="BE272" s="173" t="n">
        <f aca="false">IF(N272="základní",J272,0)</f>
        <v>0</v>
      </c>
      <c r="BF272" s="173" t="n">
        <f aca="false">IF(N272="snížená",J272,0)</f>
        <v>0</v>
      </c>
      <c r="BG272" s="173" t="n">
        <f aca="false">IF(N272="zákl. přenesená",J272,0)</f>
        <v>0</v>
      </c>
      <c r="BH272" s="173" t="n">
        <f aca="false">IF(N272="sníž. přenesená",J272,0)</f>
        <v>0</v>
      </c>
      <c r="BI272" s="173" t="n">
        <f aca="false">IF(N272="nulová",J272,0)</f>
        <v>0</v>
      </c>
      <c r="BJ272" s="3" t="s">
        <v>135</v>
      </c>
      <c r="BK272" s="173" t="n">
        <f aca="false">ROUND(I272*H272,2)</f>
        <v>0</v>
      </c>
      <c r="BL272" s="3" t="s">
        <v>202</v>
      </c>
      <c r="BM272" s="172" t="s">
        <v>503</v>
      </c>
    </row>
    <row r="273" s="27" customFormat="true" ht="24.15" hidden="false" customHeight="true" outlineLevel="0" collapsed="false">
      <c r="A273" s="22"/>
      <c r="B273" s="160"/>
      <c r="C273" s="161" t="s">
        <v>504</v>
      </c>
      <c r="D273" s="161" t="s">
        <v>130</v>
      </c>
      <c r="E273" s="162" t="s">
        <v>505</v>
      </c>
      <c r="F273" s="163" t="s">
        <v>506</v>
      </c>
      <c r="G273" s="164" t="s">
        <v>343</v>
      </c>
      <c r="H273" s="193"/>
      <c r="I273" s="166"/>
      <c r="J273" s="167" t="n">
        <f aca="false">ROUND(I273*H273,2)</f>
        <v>0</v>
      </c>
      <c r="K273" s="163" t="s">
        <v>142</v>
      </c>
      <c r="L273" s="23"/>
      <c r="M273" s="168"/>
      <c r="N273" s="169" t="s">
        <v>40</v>
      </c>
      <c r="O273" s="60"/>
      <c r="P273" s="170" t="n">
        <f aca="false">O273*H273</f>
        <v>0</v>
      </c>
      <c r="Q273" s="170" t="n">
        <v>0</v>
      </c>
      <c r="R273" s="170" t="n">
        <f aca="false">Q273*H273</f>
        <v>0</v>
      </c>
      <c r="S273" s="170" t="n">
        <v>0</v>
      </c>
      <c r="T273" s="171" t="n">
        <f aca="false">S273*H273</f>
        <v>0</v>
      </c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  <c r="AR273" s="172" t="s">
        <v>202</v>
      </c>
      <c r="AT273" s="172" t="s">
        <v>130</v>
      </c>
      <c r="AU273" s="172" t="s">
        <v>135</v>
      </c>
      <c r="AY273" s="3" t="s">
        <v>127</v>
      </c>
      <c r="BE273" s="173" t="n">
        <f aca="false">IF(N273="základní",J273,0)</f>
        <v>0</v>
      </c>
      <c r="BF273" s="173" t="n">
        <f aca="false">IF(N273="snížená",J273,0)</f>
        <v>0</v>
      </c>
      <c r="BG273" s="173" t="n">
        <f aca="false">IF(N273="zákl. přenesená",J273,0)</f>
        <v>0</v>
      </c>
      <c r="BH273" s="173" t="n">
        <f aca="false">IF(N273="sníž. přenesená",J273,0)</f>
        <v>0</v>
      </c>
      <c r="BI273" s="173" t="n">
        <f aca="false">IF(N273="nulová",J273,0)</f>
        <v>0</v>
      </c>
      <c r="BJ273" s="3" t="s">
        <v>135</v>
      </c>
      <c r="BK273" s="173" t="n">
        <f aca="false">ROUND(I273*H273,2)</f>
        <v>0</v>
      </c>
      <c r="BL273" s="3" t="s">
        <v>202</v>
      </c>
      <c r="BM273" s="172" t="s">
        <v>507</v>
      </c>
    </row>
    <row r="274" s="146" customFormat="true" ht="22.8" hidden="false" customHeight="true" outlineLevel="0" collapsed="false">
      <c r="B274" s="147"/>
      <c r="D274" s="148" t="s">
        <v>73</v>
      </c>
      <c r="E274" s="158" t="s">
        <v>508</v>
      </c>
      <c r="F274" s="158" t="s">
        <v>509</v>
      </c>
      <c r="I274" s="150"/>
      <c r="J274" s="159" t="n">
        <f aca="false">BK274</f>
        <v>0</v>
      </c>
      <c r="L274" s="147"/>
      <c r="M274" s="152"/>
      <c r="N274" s="153"/>
      <c r="O274" s="153"/>
      <c r="P274" s="154" t="n">
        <f aca="false">SUM(P275:P316)</f>
        <v>0</v>
      </c>
      <c r="Q274" s="153"/>
      <c r="R274" s="154" t="n">
        <f aca="false">SUM(R275:R316)</f>
        <v>0.02484</v>
      </c>
      <c r="S274" s="153"/>
      <c r="T274" s="155" t="n">
        <f aca="false">SUM(T275:T316)</f>
        <v>0.016352</v>
      </c>
      <c r="AR274" s="148" t="s">
        <v>135</v>
      </c>
      <c r="AT274" s="156" t="s">
        <v>73</v>
      </c>
      <c r="AU274" s="156" t="s">
        <v>79</v>
      </c>
      <c r="AY274" s="148" t="s">
        <v>127</v>
      </c>
      <c r="BK274" s="157" t="n">
        <f aca="false">SUM(BK275:BK316)</f>
        <v>0</v>
      </c>
    </row>
    <row r="275" s="27" customFormat="true" ht="16.5" hidden="false" customHeight="true" outlineLevel="0" collapsed="false">
      <c r="A275" s="22"/>
      <c r="B275" s="160"/>
      <c r="C275" s="161" t="s">
        <v>510</v>
      </c>
      <c r="D275" s="161" t="s">
        <v>130</v>
      </c>
      <c r="E275" s="162" t="s">
        <v>511</v>
      </c>
      <c r="F275" s="163" t="s">
        <v>512</v>
      </c>
      <c r="G275" s="164" t="s">
        <v>213</v>
      </c>
      <c r="H275" s="165" t="n">
        <v>2</v>
      </c>
      <c r="I275" s="166"/>
      <c r="J275" s="167" t="n">
        <f aca="false">ROUND(I275*H275,2)</f>
        <v>0</v>
      </c>
      <c r="K275" s="163" t="s">
        <v>142</v>
      </c>
      <c r="L275" s="23"/>
      <c r="M275" s="168"/>
      <c r="N275" s="169" t="s">
        <v>40</v>
      </c>
      <c r="O275" s="60"/>
      <c r="P275" s="170" t="n">
        <f aca="false">O275*H275</f>
        <v>0</v>
      </c>
      <c r="Q275" s="170" t="n">
        <v>0</v>
      </c>
      <c r="R275" s="170" t="n">
        <f aca="false">Q275*H275</f>
        <v>0</v>
      </c>
      <c r="S275" s="170" t="n">
        <v>0</v>
      </c>
      <c r="T275" s="171" t="n">
        <f aca="false">S275*H275</f>
        <v>0</v>
      </c>
      <c r="U275" s="22"/>
      <c r="V275" s="22"/>
      <c r="W275" s="22"/>
      <c r="X275" s="22"/>
      <c r="Y275" s="22"/>
      <c r="Z275" s="22"/>
      <c r="AA275" s="22"/>
      <c r="AB275" s="22"/>
      <c r="AC275" s="22"/>
      <c r="AD275" s="22"/>
      <c r="AE275" s="22"/>
      <c r="AR275" s="172" t="s">
        <v>202</v>
      </c>
      <c r="AT275" s="172" t="s">
        <v>130</v>
      </c>
      <c r="AU275" s="172" t="s">
        <v>135</v>
      </c>
      <c r="AY275" s="3" t="s">
        <v>127</v>
      </c>
      <c r="BE275" s="173" t="n">
        <f aca="false">IF(N275="základní",J275,0)</f>
        <v>0</v>
      </c>
      <c r="BF275" s="173" t="n">
        <f aca="false">IF(N275="snížená",J275,0)</f>
        <v>0</v>
      </c>
      <c r="BG275" s="173" t="n">
        <f aca="false">IF(N275="zákl. přenesená",J275,0)</f>
        <v>0</v>
      </c>
      <c r="BH275" s="173" t="n">
        <f aca="false">IF(N275="sníž. přenesená",J275,0)</f>
        <v>0</v>
      </c>
      <c r="BI275" s="173" t="n">
        <f aca="false">IF(N275="nulová",J275,0)</f>
        <v>0</v>
      </c>
      <c r="BJ275" s="3" t="s">
        <v>135</v>
      </c>
      <c r="BK275" s="173" t="n">
        <f aca="false">ROUND(I275*H275,2)</f>
        <v>0</v>
      </c>
      <c r="BL275" s="3" t="s">
        <v>202</v>
      </c>
      <c r="BM275" s="172" t="s">
        <v>513</v>
      </c>
    </row>
    <row r="276" s="27" customFormat="true" ht="21.75" hidden="false" customHeight="true" outlineLevel="0" collapsed="false">
      <c r="A276" s="22"/>
      <c r="B276" s="160"/>
      <c r="C276" s="194" t="s">
        <v>514</v>
      </c>
      <c r="D276" s="194" t="s">
        <v>515</v>
      </c>
      <c r="E276" s="195" t="s">
        <v>516</v>
      </c>
      <c r="F276" s="196" t="s">
        <v>517</v>
      </c>
      <c r="G276" s="197" t="s">
        <v>213</v>
      </c>
      <c r="H276" s="198" t="n">
        <v>1</v>
      </c>
      <c r="I276" s="199"/>
      <c r="J276" s="200" t="n">
        <f aca="false">ROUND(I276*H276,2)</f>
        <v>0</v>
      </c>
      <c r="K276" s="163" t="s">
        <v>142</v>
      </c>
      <c r="L276" s="201"/>
      <c r="M276" s="202"/>
      <c r="N276" s="203" t="s">
        <v>40</v>
      </c>
      <c r="O276" s="60"/>
      <c r="P276" s="170" t="n">
        <f aca="false">O276*H276</f>
        <v>0</v>
      </c>
      <c r="Q276" s="170" t="n">
        <v>4E-005</v>
      </c>
      <c r="R276" s="170" t="n">
        <f aca="false">Q276*H276</f>
        <v>4E-005</v>
      </c>
      <c r="S276" s="170" t="n">
        <v>0</v>
      </c>
      <c r="T276" s="171" t="n">
        <f aca="false">S276*H276</f>
        <v>0</v>
      </c>
      <c r="U276" s="22"/>
      <c r="V276" s="22"/>
      <c r="W276" s="22"/>
      <c r="X276" s="22"/>
      <c r="Y276" s="22"/>
      <c r="Z276" s="22"/>
      <c r="AA276" s="22"/>
      <c r="AB276" s="22"/>
      <c r="AC276" s="22"/>
      <c r="AD276" s="22"/>
      <c r="AE276" s="22"/>
      <c r="AR276" s="172" t="s">
        <v>292</v>
      </c>
      <c r="AT276" s="172" t="s">
        <v>515</v>
      </c>
      <c r="AU276" s="172" t="s">
        <v>135</v>
      </c>
      <c r="AY276" s="3" t="s">
        <v>127</v>
      </c>
      <c r="BE276" s="173" t="n">
        <f aca="false">IF(N276="základní",J276,0)</f>
        <v>0</v>
      </c>
      <c r="BF276" s="173" t="n">
        <f aca="false">IF(N276="snížená",J276,0)</f>
        <v>0</v>
      </c>
      <c r="BG276" s="173" t="n">
        <f aca="false">IF(N276="zákl. přenesená",J276,0)</f>
        <v>0</v>
      </c>
      <c r="BH276" s="173" t="n">
        <f aca="false">IF(N276="sníž. přenesená",J276,0)</f>
        <v>0</v>
      </c>
      <c r="BI276" s="173" t="n">
        <f aca="false">IF(N276="nulová",J276,0)</f>
        <v>0</v>
      </c>
      <c r="BJ276" s="3" t="s">
        <v>135</v>
      </c>
      <c r="BK276" s="173" t="n">
        <f aca="false">ROUND(I276*H276,2)</f>
        <v>0</v>
      </c>
      <c r="BL276" s="3" t="s">
        <v>202</v>
      </c>
      <c r="BM276" s="172" t="s">
        <v>518</v>
      </c>
    </row>
    <row r="277" s="27" customFormat="true" ht="24.15" hidden="false" customHeight="true" outlineLevel="0" collapsed="false">
      <c r="A277" s="22"/>
      <c r="B277" s="160"/>
      <c r="C277" s="194" t="s">
        <v>519</v>
      </c>
      <c r="D277" s="194" t="s">
        <v>515</v>
      </c>
      <c r="E277" s="195" t="s">
        <v>520</v>
      </c>
      <c r="F277" s="196" t="s">
        <v>521</v>
      </c>
      <c r="G277" s="197" t="s">
        <v>213</v>
      </c>
      <c r="H277" s="198" t="n">
        <v>1</v>
      </c>
      <c r="I277" s="199"/>
      <c r="J277" s="200" t="n">
        <f aca="false">ROUND(I277*H277,2)</f>
        <v>0</v>
      </c>
      <c r="K277" s="163" t="s">
        <v>142</v>
      </c>
      <c r="L277" s="201"/>
      <c r="M277" s="202"/>
      <c r="N277" s="203" t="s">
        <v>40</v>
      </c>
      <c r="O277" s="60"/>
      <c r="P277" s="170" t="n">
        <f aca="false">O277*H277</f>
        <v>0</v>
      </c>
      <c r="Q277" s="170" t="n">
        <v>0.00019</v>
      </c>
      <c r="R277" s="170" t="n">
        <f aca="false">Q277*H277</f>
        <v>0.00019</v>
      </c>
      <c r="S277" s="170" t="n">
        <v>0</v>
      </c>
      <c r="T277" s="171" t="n">
        <f aca="false">S277*H277</f>
        <v>0</v>
      </c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R277" s="172" t="s">
        <v>292</v>
      </c>
      <c r="AT277" s="172" t="s">
        <v>515</v>
      </c>
      <c r="AU277" s="172" t="s">
        <v>135</v>
      </c>
      <c r="AY277" s="3" t="s">
        <v>127</v>
      </c>
      <c r="BE277" s="173" t="n">
        <f aca="false">IF(N277="základní",J277,0)</f>
        <v>0</v>
      </c>
      <c r="BF277" s="173" t="n">
        <f aca="false">IF(N277="snížená",J277,0)</f>
        <v>0</v>
      </c>
      <c r="BG277" s="173" t="n">
        <f aca="false">IF(N277="zákl. přenesená",J277,0)</f>
        <v>0</v>
      </c>
      <c r="BH277" s="173" t="n">
        <f aca="false">IF(N277="sníž. přenesená",J277,0)</f>
        <v>0</v>
      </c>
      <c r="BI277" s="173" t="n">
        <f aca="false">IF(N277="nulová",J277,0)</f>
        <v>0</v>
      </c>
      <c r="BJ277" s="3" t="s">
        <v>135</v>
      </c>
      <c r="BK277" s="173" t="n">
        <f aca="false">ROUND(I277*H277,2)</f>
        <v>0</v>
      </c>
      <c r="BL277" s="3" t="s">
        <v>202</v>
      </c>
      <c r="BM277" s="172" t="s">
        <v>522</v>
      </c>
    </row>
    <row r="278" s="27" customFormat="true" ht="33" hidden="false" customHeight="true" outlineLevel="0" collapsed="false">
      <c r="A278" s="22"/>
      <c r="B278" s="160"/>
      <c r="C278" s="161" t="s">
        <v>523</v>
      </c>
      <c r="D278" s="161" t="s">
        <v>130</v>
      </c>
      <c r="E278" s="162" t="s">
        <v>524</v>
      </c>
      <c r="F278" s="163" t="s">
        <v>525</v>
      </c>
      <c r="G278" s="164" t="s">
        <v>141</v>
      </c>
      <c r="H278" s="165" t="n">
        <v>5</v>
      </c>
      <c r="I278" s="166"/>
      <c r="J278" s="167" t="n">
        <f aca="false">ROUND(I278*H278,2)</f>
        <v>0</v>
      </c>
      <c r="K278" s="163" t="s">
        <v>142</v>
      </c>
      <c r="L278" s="23"/>
      <c r="M278" s="168"/>
      <c r="N278" s="169" t="s">
        <v>40</v>
      </c>
      <c r="O278" s="60"/>
      <c r="P278" s="170" t="n">
        <f aca="false">O278*H278</f>
        <v>0</v>
      </c>
      <c r="Q278" s="170" t="n">
        <v>0</v>
      </c>
      <c r="R278" s="170" t="n">
        <f aca="false">Q278*H278</f>
        <v>0</v>
      </c>
      <c r="S278" s="170" t="n">
        <v>0</v>
      </c>
      <c r="T278" s="171" t="n">
        <f aca="false">S278*H278</f>
        <v>0</v>
      </c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  <c r="AR278" s="172" t="s">
        <v>202</v>
      </c>
      <c r="AT278" s="172" t="s">
        <v>130</v>
      </c>
      <c r="AU278" s="172" t="s">
        <v>135</v>
      </c>
      <c r="AY278" s="3" t="s">
        <v>127</v>
      </c>
      <c r="BE278" s="173" t="n">
        <f aca="false">IF(N278="základní",J278,0)</f>
        <v>0</v>
      </c>
      <c r="BF278" s="173" t="n">
        <f aca="false">IF(N278="snížená",J278,0)</f>
        <v>0</v>
      </c>
      <c r="BG278" s="173" t="n">
        <f aca="false">IF(N278="zákl. přenesená",J278,0)</f>
        <v>0</v>
      </c>
      <c r="BH278" s="173" t="n">
        <f aca="false">IF(N278="sníž. přenesená",J278,0)</f>
        <v>0</v>
      </c>
      <c r="BI278" s="173" t="n">
        <f aca="false">IF(N278="nulová",J278,0)</f>
        <v>0</v>
      </c>
      <c r="BJ278" s="3" t="s">
        <v>135</v>
      </c>
      <c r="BK278" s="173" t="n">
        <f aca="false">ROUND(I278*H278,2)</f>
        <v>0</v>
      </c>
      <c r="BL278" s="3" t="s">
        <v>202</v>
      </c>
      <c r="BM278" s="172" t="s">
        <v>526</v>
      </c>
    </row>
    <row r="279" s="27" customFormat="true" ht="24.15" hidden="false" customHeight="true" outlineLevel="0" collapsed="false">
      <c r="A279" s="22"/>
      <c r="B279" s="160"/>
      <c r="C279" s="194" t="s">
        <v>527</v>
      </c>
      <c r="D279" s="194" t="s">
        <v>515</v>
      </c>
      <c r="E279" s="195" t="s">
        <v>528</v>
      </c>
      <c r="F279" s="196" t="s">
        <v>529</v>
      </c>
      <c r="G279" s="197" t="s">
        <v>141</v>
      </c>
      <c r="H279" s="198" t="n">
        <v>5.75</v>
      </c>
      <c r="I279" s="199"/>
      <c r="J279" s="200" t="n">
        <f aca="false">ROUND(I279*H279,2)</f>
        <v>0</v>
      </c>
      <c r="K279" s="163" t="s">
        <v>142</v>
      </c>
      <c r="L279" s="201"/>
      <c r="M279" s="202"/>
      <c r="N279" s="203" t="s">
        <v>40</v>
      </c>
      <c r="O279" s="60"/>
      <c r="P279" s="170" t="n">
        <f aca="false">O279*H279</f>
        <v>0</v>
      </c>
      <c r="Q279" s="170" t="n">
        <v>4E-005</v>
      </c>
      <c r="R279" s="170" t="n">
        <f aca="false">Q279*H279</f>
        <v>0.00023</v>
      </c>
      <c r="S279" s="170" t="n">
        <v>0</v>
      </c>
      <c r="T279" s="171" t="n">
        <f aca="false">S279*H279</f>
        <v>0</v>
      </c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R279" s="172" t="s">
        <v>292</v>
      </c>
      <c r="AT279" s="172" t="s">
        <v>515</v>
      </c>
      <c r="AU279" s="172" t="s">
        <v>135</v>
      </c>
      <c r="AY279" s="3" t="s">
        <v>127</v>
      </c>
      <c r="BE279" s="173" t="n">
        <f aca="false">IF(N279="základní",J279,0)</f>
        <v>0</v>
      </c>
      <c r="BF279" s="173" t="n">
        <f aca="false">IF(N279="snížená",J279,0)</f>
        <v>0</v>
      </c>
      <c r="BG279" s="173" t="n">
        <f aca="false">IF(N279="zákl. přenesená",J279,0)</f>
        <v>0</v>
      </c>
      <c r="BH279" s="173" t="n">
        <f aca="false">IF(N279="sníž. přenesená",J279,0)</f>
        <v>0</v>
      </c>
      <c r="BI279" s="173" t="n">
        <f aca="false">IF(N279="nulová",J279,0)</f>
        <v>0</v>
      </c>
      <c r="BJ279" s="3" t="s">
        <v>135</v>
      </c>
      <c r="BK279" s="173" t="n">
        <f aca="false">ROUND(I279*H279,2)</f>
        <v>0</v>
      </c>
      <c r="BL279" s="3" t="s">
        <v>202</v>
      </c>
      <c r="BM279" s="172" t="s">
        <v>530</v>
      </c>
    </row>
    <row r="280" s="174" customFormat="true" ht="12.8" hidden="false" customHeight="false" outlineLevel="0" collapsed="false">
      <c r="B280" s="175"/>
      <c r="D280" s="176" t="s">
        <v>137</v>
      </c>
      <c r="F280" s="178" t="s">
        <v>531</v>
      </c>
      <c r="H280" s="179" t="n">
        <v>5.75</v>
      </c>
      <c r="I280" s="180"/>
      <c r="L280" s="175"/>
      <c r="M280" s="181"/>
      <c r="N280" s="182"/>
      <c r="O280" s="182"/>
      <c r="P280" s="182"/>
      <c r="Q280" s="182"/>
      <c r="R280" s="182"/>
      <c r="S280" s="182"/>
      <c r="T280" s="183"/>
      <c r="AT280" s="177" t="s">
        <v>137</v>
      </c>
      <c r="AU280" s="177" t="s">
        <v>135</v>
      </c>
      <c r="AV280" s="174" t="s">
        <v>135</v>
      </c>
      <c r="AW280" s="174" t="s">
        <v>2</v>
      </c>
      <c r="AX280" s="174" t="s">
        <v>79</v>
      </c>
      <c r="AY280" s="177" t="s">
        <v>127</v>
      </c>
    </row>
    <row r="281" s="27" customFormat="true" ht="24.15" hidden="false" customHeight="true" outlineLevel="0" collapsed="false">
      <c r="A281" s="22"/>
      <c r="B281" s="160"/>
      <c r="C281" s="161" t="s">
        <v>532</v>
      </c>
      <c r="D281" s="161" t="s">
        <v>130</v>
      </c>
      <c r="E281" s="162" t="s">
        <v>533</v>
      </c>
      <c r="F281" s="163" t="s">
        <v>534</v>
      </c>
      <c r="G281" s="164" t="s">
        <v>141</v>
      </c>
      <c r="H281" s="165" t="n">
        <v>90</v>
      </c>
      <c r="I281" s="166"/>
      <c r="J281" s="167" t="n">
        <f aca="false">ROUND(I281*H281,2)</f>
        <v>0</v>
      </c>
      <c r="K281" s="163" t="s">
        <v>142</v>
      </c>
      <c r="L281" s="23"/>
      <c r="M281" s="168"/>
      <c r="N281" s="169" t="s">
        <v>40</v>
      </c>
      <c r="O281" s="60"/>
      <c r="P281" s="170" t="n">
        <f aca="false">O281*H281</f>
        <v>0</v>
      </c>
      <c r="Q281" s="170" t="n">
        <v>0</v>
      </c>
      <c r="R281" s="170" t="n">
        <f aca="false">Q281*H281</f>
        <v>0</v>
      </c>
      <c r="S281" s="170" t="n">
        <v>0</v>
      </c>
      <c r="T281" s="171" t="n">
        <f aca="false">S281*H281</f>
        <v>0</v>
      </c>
      <c r="U281" s="22"/>
      <c r="V281" s="22"/>
      <c r="W281" s="22"/>
      <c r="X281" s="22"/>
      <c r="Y281" s="22"/>
      <c r="Z281" s="22"/>
      <c r="AA281" s="22"/>
      <c r="AB281" s="22"/>
      <c r="AC281" s="22"/>
      <c r="AD281" s="22"/>
      <c r="AE281" s="22"/>
      <c r="AR281" s="172" t="s">
        <v>202</v>
      </c>
      <c r="AT281" s="172" t="s">
        <v>130</v>
      </c>
      <c r="AU281" s="172" t="s">
        <v>135</v>
      </c>
      <c r="AY281" s="3" t="s">
        <v>127</v>
      </c>
      <c r="BE281" s="173" t="n">
        <f aca="false">IF(N281="základní",J281,0)</f>
        <v>0</v>
      </c>
      <c r="BF281" s="173" t="n">
        <f aca="false">IF(N281="snížená",J281,0)</f>
        <v>0</v>
      </c>
      <c r="BG281" s="173" t="n">
        <f aca="false">IF(N281="zákl. přenesená",J281,0)</f>
        <v>0</v>
      </c>
      <c r="BH281" s="173" t="n">
        <f aca="false">IF(N281="sníž. přenesená",J281,0)</f>
        <v>0</v>
      </c>
      <c r="BI281" s="173" t="n">
        <f aca="false">IF(N281="nulová",J281,0)</f>
        <v>0</v>
      </c>
      <c r="BJ281" s="3" t="s">
        <v>135</v>
      </c>
      <c r="BK281" s="173" t="n">
        <f aca="false">ROUND(I281*H281,2)</f>
        <v>0</v>
      </c>
      <c r="BL281" s="3" t="s">
        <v>202</v>
      </c>
      <c r="BM281" s="172" t="s">
        <v>535</v>
      </c>
    </row>
    <row r="282" s="27" customFormat="true" ht="24.15" hidden="false" customHeight="true" outlineLevel="0" collapsed="false">
      <c r="A282" s="22"/>
      <c r="B282" s="160"/>
      <c r="C282" s="194" t="s">
        <v>536</v>
      </c>
      <c r="D282" s="194" t="s">
        <v>515</v>
      </c>
      <c r="E282" s="195" t="s">
        <v>537</v>
      </c>
      <c r="F282" s="196" t="s">
        <v>538</v>
      </c>
      <c r="G282" s="197" t="s">
        <v>141</v>
      </c>
      <c r="H282" s="198" t="n">
        <v>34.5</v>
      </c>
      <c r="I282" s="199"/>
      <c r="J282" s="200" t="n">
        <f aca="false">ROUND(I282*H282,2)</f>
        <v>0</v>
      </c>
      <c r="K282" s="163" t="s">
        <v>142</v>
      </c>
      <c r="L282" s="201"/>
      <c r="M282" s="202"/>
      <c r="N282" s="203" t="s">
        <v>40</v>
      </c>
      <c r="O282" s="60"/>
      <c r="P282" s="170" t="n">
        <f aca="false">O282*H282</f>
        <v>0</v>
      </c>
      <c r="Q282" s="170" t="n">
        <v>0.00012</v>
      </c>
      <c r="R282" s="170" t="n">
        <f aca="false">Q282*H282</f>
        <v>0.00414</v>
      </c>
      <c r="S282" s="170" t="n">
        <v>0</v>
      </c>
      <c r="T282" s="171" t="n">
        <f aca="false">S282*H282</f>
        <v>0</v>
      </c>
      <c r="U282" s="22"/>
      <c r="V282" s="22"/>
      <c r="W282" s="22"/>
      <c r="X282" s="22"/>
      <c r="Y282" s="22"/>
      <c r="Z282" s="22"/>
      <c r="AA282" s="22"/>
      <c r="AB282" s="22"/>
      <c r="AC282" s="22"/>
      <c r="AD282" s="22"/>
      <c r="AE282" s="22"/>
      <c r="AR282" s="172" t="s">
        <v>292</v>
      </c>
      <c r="AT282" s="172" t="s">
        <v>515</v>
      </c>
      <c r="AU282" s="172" t="s">
        <v>135</v>
      </c>
      <c r="AY282" s="3" t="s">
        <v>127</v>
      </c>
      <c r="BE282" s="173" t="n">
        <f aca="false">IF(N282="základní",J282,0)</f>
        <v>0</v>
      </c>
      <c r="BF282" s="173" t="n">
        <f aca="false">IF(N282="snížená",J282,0)</f>
        <v>0</v>
      </c>
      <c r="BG282" s="173" t="n">
        <f aca="false">IF(N282="zákl. přenesená",J282,0)</f>
        <v>0</v>
      </c>
      <c r="BH282" s="173" t="n">
        <f aca="false">IF(N282="sníž. přenesená",J282,0)</f>
        <v>0</v>
      </c>
      <c r="BI282" s="173" t="n">
        <f aca="false">IF(N282="nulová",J282,0)</f>
        <v>0</v>
      </c>
      <c r="BJ282" s="3" t="s">
        <v>135</v>
      </c>
      <c r="BK282" s="173" t="n">
        <f aca="false">ROUND(I282*H282,2)</f>
        <v>0</v>
      </c>
      <c r="BL282" s="3" t="s">
        <v>202</v>
      </c>
      <c r="BM282" s="172" t="s">
        <v>539</v>
      </c>
    </row>
    <row r="283" s="174" customFormat="true" ht="12.8" hidden="false" customHeight="false" outlineLevel="0" collapsed="false">
      <c r="B283" s="175"/>
      <c r="D283" s="176" t="s">
        <v>137</v>
      </c>
      <c r="F283" s="178" t="s">
        <v>540</v>
      </c>
      <c r="H283" s="179" t="n">
        <v>34.5</v>
      </c>
      <c r="I283" s="180"/>
      <c r="L283" s="175"/>
      <c r="M283" s="181"/>
      <c r="N283" s="182"/>
      <c r="O283" s="182"/>
      <c r="P283" s="182"/>
      <c r="Q283" s="182"/>
      <c r="R283" s="182"/>
      <c r="S283" s="182"/>
      <c r="T283" s="183"/>
      <c r="AT283" s="177" t="s">
        <v>137</v>
      </c>
      <c r="AU283" s="177" t="s">
        <v>135</v>
      </c>
      <c r="AV283" s="174" t="s">
        <v>135</v>
      </c>
      <c r="AW283" s="174" t="s">
        <v>2</v>
      </c>
      <c r="AX283" s="174" t="s">
        <v>79</v>
      </c>
      <c r="AY283" s="177" t="s">
        <v>127</v>
      </c>
    </row>
    <row r="284" s="27" customFormat="true" ht="24.15" hidden="false" customHeight="true" outlineLevel="0" collapsed="false">
      <c r="A284" s="22"/>
      <c r="B284" s="160"/>
      <c r="C284" s="194" t="s">
        <v>541</v>
      </c>
      <c r="D284" s="194" t="s">
        <v>515</v>
      </c>
      <c r="E284" s="195" t="s">
        <v>542</v>
      </c>
      <c r="F284" s="196" t="s">
        <v>543</v>
      </c>
      <c r="G284" s="197" t="s">
        <v>141</v>
      </c>
      <c r="H284" s="198" t="n">
        <v>34.5</v>
      </c>
      <c r="I284" s="199"/>
      <c r="J284" s="200" t="n">
        <f aca="false">ROUND(I284*H284,2)</f>
        <v>0</v>
      </c>
      <c r="K284" s="163" t="s">
        <v>142</v>
      </c>
      <c r="L284" s="201"/>
      <c r="M284" s="202"/>
      <c r="N284" s="203" t="s">
        <v>40</v>
      </c>
      <c r="O284" s="60"/>
      <c r="P284" s="170" t="n">
        <f aca="false">O284*H284</f>
        <v>0</v>
      </c>
      <c r="Q284" s="170" t="n">
        <v>0.00017</v>
      </c>
      <c r="R284" s="170" t="n">
        <f aca="false">Q284*H284</f>
        <v>0.005865</v>
      </c>
      <c r="S284" s="170" t="n">
        <v>0</v>
      </c>
      <c r="T284" s="171" t="n">
        <f aca="false">S284*H284</f>
        <v>0</v>
      </c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R284" s="172" t="s">
        <v>292</v>
      </c>
      <c r="AT284" s="172" t="s">
        <v>515</v>
      </c>
      <c r="AU284" s="172" t="s">
        <v>135</v>
      </c>
      <c r="AY284" s="3" t="s">
        <v>127</v>
      </c>
      <c r="BE284" s="173" t="n">
        <f aca="false">IF(N284="základní",J284,0)</f>
        <v>0</v>
      </c>
      <c r="BF284" s="173" t="n">
        <f aca="false">IF(N284="snížená",J284,0)</f>
        <v>0</v>
      </c>
      <c r="BG284" s="173" t="n">
        <f aca="false">IF(N284="zákl. přenesená",J284,0)</f>
        <v>0</v>
      </c>
      <c r="BH284" s="173" t="n">
        <f aca="false">IF(N284="sníž. přenesená",J284,0)</f>
        <v>0</v>
      </c>
      <c r="BI284" s="173" t="n">
        <f aca="false">IF(N284="nulová",J284,0)</f>
        <v>0</v>
      </c>
      <c r="BJ284" s="3" t="s">
        <v>135</v>
      </c>
      <c r="BK284" s="173" t="n">
        <f aca="false">ROUND(I284*H284,2)</f>
        <v>0</v>
      </c>
      <c r="BL284" s="3" t="s">
        <v>202</v>
      </c>
      <c r="BM284" s="172" t="s">
        <v>544</v>
      </c>
    </row>
    <row r="285" s="174" customFormat="true" ht="12.8" hidden="false" customHeight="false" outlineLevel="0" collapsed="false">
      <c r="B285" s="175"/>
      <c r="D285" s="176" t="s">
        <v>137</v>
      </c>
      <c r="F285" s="178" t="s">
        <v>540</v>
      </c>
      <c r="H285" s="179" t="n">
        <v>34.5</v>
      </c>
      <c r="I285" s="180"/>
      <c r="L285" s="175"/>
      <c r="M285" s="181"/>
      <c r="N285" s="182"/>
      <c r="O285" s="182"/>
      <c r="P285" s="182"/>
      <c r="Q285" s="182"/>
      <c r="R285" s="182"/>
      <c r="S285" s="182"/>
      <c r="T285" s="183"/>
      <c r="AT285" s="177" t="s">
        <v>137</v>
      </c>
      <c r="AU285" s="177" t="s">
        <v>135</v>
      </c>
      <c r="AV285" s="174" t="s">
        <v>135</v>
      </c>
      <c r="AW285" s="174" t="s">
        <v>2</v>
      </c>
      <c r="AX285" s="174" t="s">
        <v>79</v>
      </c>
      <c r="AY285" s="177" t="s">
        <v>127</v>
      </c>
    </row>
    <row r="286" s="27" customFormat="true" ht="24.15" hidden="false" customHeight="true" outlineLevel="0" collapsed="false">
      <c r="A286" s="22"/>
      <c r="B286" s="160"/>
      <c r="C286" s="194" t="s">
        <v>545</v>
      </c>
      <c r="D286" s="194" t="s">
        <v>515</v>
      </c>
      <c r="E286" s="195" t="s">
        <v>546</v>
      </c>
      <c r="F286" s="196" t="s">
        <v>547</v>
      </c>
      <c r="G286" s="197" t="s">
        <v>141</v>
      </c>
      <c r="H286" s="198" t="n">
        <v>34.5</v>
      </c>
      <c r="I286" s="199"/>
      <c r="J286" s="200" t="n">
        <f aca="false">ROUND(I286*H286,2)</f>
        <v>0</v>
      </c>
      <c r="K286" s="196" t="s">
        <v>142</v>
      </c>
      <c r="L286" s="201"/>
      <c r="M286" s="202"/>
      <c r="N286" s="203" t="s">
        <v>40</v>
      </c>
      <c r="O286" s="60"/>
      <c r="P286" s="170" t="n">
        <f aca="false">O286*H286</f>
        <v>0</v>
      </c>
      <c r="Q286" s="170" t="n">
        <v>0.00023</v>
      </c>
      <c r="R286" s="170" t="n">
        <f aca="false">Q286*H286</f>
        <v>0.007935</v>
      </c>
      <c r="S286" s="170" t="n">
        <v>0</v>
      </c>
      <c r="T286" s="171" t="n">
        <f aca="false">S286*H286</f>
        <v>0</v>
      </c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R286" s="172" t="s">
        <v>292</v>
      </c>
      <c r="AT286" s="172" t="s">
        <v>515</v>
      </c>
      <c r="AU286" s="172" t="s">
        <v>135</v>
      </c>
      <c r="AY286" s="3" t="s">
        <v>127</v>
      </c>
      <c r="BE286" s="173" t="n">
        <f aca="false">IF(N286="základní",J286,0)</f>
        <v>0</v>
      </c>
      <c r="BF286" s="173" t="n">
        <f aca="false">IF(N286="snížená",J286,0)</f>
        <v>0</v>
      </c>
      <c r="BG286" s="173" t="n">
        <f aca="false">IF(N286="zákl. přenesená",J286,0)</f>
        <v>0</v>
      </c>
      <c r="BH286" s="173" t="n">
        <f aca="false">IF(N286="sníž. přenesená",J286,0)</f>
        <v>0</v>
      </c>
      <c r="BI286" s="173" t="n">
        <f aca="false">IF(N286="nulová",J286,0)</f>
        <v>0</v>
      </c>
      <c r="BJ286" s="3" t="s">
        <v>135</v>
      </c>
      <c r="BK286" s="173" t="n">
        <f aca="false">ROUND(I286*H286,2)</f>
        <v>0</v>
      </c>
      <c r="BL286" s="3" t="s">
        <v>202</v>
      </c>
      <c r="BM286" s="172" t="s">
        <v>548</v>
      </c>
    </row>
    <row r="287" s="174" customFormat="true" ht="12.8" hidden="false" customHeight="false" outlineLevel="0" collapsed="false">
      <c r="B287" s="175"/>
      <c r="D287" s="176" t="s">
        <v>137</v>
      </c>
      <c r="F287" s="178" t="s">
        <v>540</v>
      </c>
      <c r="H287" s="179" t="n">
        <v>34.5</v>
      </c>
      <c r="I287" s="180"/>
      <c r="L287" s="175"/>
      <c r="M287" s="181"/>
      <c r="N287" s="182"/>
      <c r="O287" s="182"/>
      <c r="P287" s="182"/>
      <c r="Q287" s="182"/>
      <c r="R287" s="182"/>
      <c r="S287" s="182"/>
      <c r="T287" s="183"/>
      <c r="AT287" s="177" t="s">
        <v>137</v>
      </c>
      <c r="AU287" s="177" t="s">
        <v>135</v>
      </c>
      <c r="AV287" s="174" t="s">
        <v>135</v>
      </c>
      <c r="AW287" s="174" t="s">
        <v>2</v>
      </c>
      <c r="AX287" s="174" t="s">
        <v>79</v>
      </c>
      <c r="AY287" s="177" t="s">
        <v>127</v>
      </c>
    </row>
    <row r="288" s="27" customFormat="true" ht="44.25" hidden="false" customHeight="true" outlineLevel="0" collapsed="false">
      <c r="A288" s="22"/>
      <c r="B288" s="160"/>
      <c r="C288" s="161" t="s">
        <v>549</v>
      </c>
      <c r="D288" s="161" t="s">
        <v>130</v>
      </c>
      <c r="E288" s="162" t="s">
        <v>550</v>
      </c>
      <c r="F288" s="163" t="s">
        <v>551</v>
      </c>
      <c r="G288" s="164" t="s">
        <v>141</v>
      </c>
      <c r="H288" s="165" t="n">
        <v>20</v>
      </c>
      <c r="I288" s="166"/>
      <c r="J288" s="167" t="n">
        <f aca="false">ROUND(I288*H288,2)</f>
        <v>0</v>
      </c>
      <c r="K288" s="163" t="s">
        <v>142</v>
      </c>
      <c r="L288" s="23"/>
      <c r="M288" s="168"/>
      <c r="N288" s="169" t="s">
        <v>40</v>
      </c>
      <c r="O288" s="60"/>
      <c r="P288" s="170" t="n">
        <f aca="false">O288*H288</f>
        <v>0</v>
      </c>
      <c r="Q288" s="170" t="n">
        <v>0</v>
      </c>
      <c r="R288" s="170" t="n">
        <f aca="false">Q288*H288</f>
        <v>0</v>
      </c>
      <c r="S288" s="170" t="n">
        <v>0.00048</v>
      </c>
      <c r="T288" s="171" t="n">
        <f aca="false">S288*H288</f>
        <v>0.0096</v>
      </c>
      <c r="U288" s="22"/>
      <c r="V288" s="22"/>
      <c r="W288" s="22"/>
      <c r="X288" s="22"/>
      <c r="Y288" s="22"/>
      <c r="Z288" s="22"/>
      <c r="AA288" s="22"/>
      <c r="AB288" s="22"/>
      <c r="AC288" s="22"/>
      <c r="AD288" s="22"/>
      <c r="AE288" s="22"/>
      <c r="AR288" s="172" t="s">
        <v>202</v>
      </c>
      <c r="AT288" s="172" t="s">
        <v>130</v>
      </c>
      <c r="AU288" s="172" t="s">
        <v>135</v>
      </c>
      <c r="AY288" s="3" t="s">
        <v>127</v>
      </c>
      <c r="BE288" s="173" t="n">
        <f aca="false">IF(N288="základní",J288,0)</f>
        <v>0</v>
      </c>
      <c r="BF288" s="173" t="n">
        <f aca="false">IF(N288="snížená",J288,0)</f>
        <v>0</v>
      </c>
      <c r="BG288" s="173" t="n">
        <f aca="false">IF(N288="zákl. přenesená",J288,0)</f>
        <v>0</v>
      </c>
      <c r="BH288" s="173" t="n">
        <f aca="false">IF(N288="sníž. přenesená",J288,0)</f>
        <v>0</v>
      </c>
      <c r="BI288" s="173" t="n">
        <f aca="false">IF(N288="nulová",J288,0)</f>
        <v>0</v>
      </c>
      <c r="BJ288" s="3" t="s">
        <v>135</v>
      </c>
      <c r="BK288" s="173" t="n">
        <f aca="false">ROUND(I288*H288,2)</f>
        <v>0</v>
      </c>
      <c r="BL288" s="3" t="s">
        <v>202</v>
      </c>
      <c r="BM288" s="172" t="s">
        <v>552</v>
      </c>
    </row>
    <row r="289" s="27" customFormat="true" ht="24.15" hidden="false" customHeight="true" outlineLevel="0" collapsed="false">
      <c r="A289" s="22"/>
      <c r="B289" s="160"/>
      <c r="C289" s="161" t="s">
        <v>553</v>
      </c>
      <c r="D289" s="161" t="s">
        <v>130</v>
      </c>
      <c r="E289" s="162" t="s">
        <v>554</v>
      </c>
      <c r="F289" s="163" t="s">
        <v>555</v>
      </c>
      <c r="G289" s="164" t="s">
        <v>213</v>
      </c>
      <c r="H289" s="165" t="n">
        <v>30</v>
      </c>
      <c r="I289" s="166"/>
      <c r="J289" s="167" t="n">
        <f aca="false">ROUND(I289*H289,2)</f>
        <v>0</v>
      </c>
      <c r="K289" s="163" t="s">
        <v>142</v>
      </c>
      <c r="L289" s="23"/>
      <c r="M289" s="168"/>
      <c r="N289" s="169" t="s">
        <v>40</v>
      </c>
      <c r="O289" s="60"/>
      <c r="P289" s="170" t="n">
        <f aca="false">O289*H289</f>
        <v>0</v>
      </c>
      <c r="Q289" s="170" t="n">
        <v>0</v>
      </c>
      <c r="R289" s="170" t="n">
        <f aca="false">Q289*H289</f>
        <v>0</v>
      </c>
      <c r="S289" s="170" t="n">
        <v>0</v>
      </c>
      <c r="T289" s="171" t="n">
        <f aca="false">S289*H289</f>
        <v>0</v>
      </c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R289" s="172" t="s">
        <v>202</v>
      </c>
      <c r="AT289" s="172" t="s">
        <v>130</v>
      </c>
      <c r="AU289" s="172" t="s">
        <v>135</v>
      </c>
      <c r="AY289" s="3" t="s">
        <v>127</v>
      </c>
      <c r="BE289" s="173" t="n">
        <f aca="false">IF(N289="základní",J289,0)</f>
        <v>0</v>
      </c>
      <c r="BF289" s="173" t="n">
        <f aca="false">IF(N289="snížená",J289,0)</f>
        <v>0</v>
      </c>
      <c r="BG289" s="173" t="n">
        <f aca="false">IF(N289="zákl. přenesená",J289,0)</f>
        <v>0</v>
      </c>
      <c r="BH289" s="173" t="n">
        <f aca="false">IF(N289="sníž. přenesená",J289,0)</f>
        <v>0</v>
      </c>
      <c r="BI289" s="173" t="n">
        <f aca="false">IF(N289="nulová",J289,0)</f>
        <v>0</v>
      </c>
      <c r="BJ289" s="3" t="s">
        <v>135</v>
      </c>
      <c r="BK289" s="173" t="n">
        <f aca="false">ROUND(I289*H289,2)</f>
        <v>0</v>
      </c>
      <c r="BL289" s="3" t="s">
        <v>202</v>
      </c>
      <c r="BM289" s="172" t="s">
        <v>556</v>
      </c>
    </row>
    <row r="290" s="27" customFormat="true" ht="24.15" hidden="false" customHeight="true" outlineLevel="0" collapsed="false">
      <c r="A290" s="22"/>
      <c r="B290" s="160"/>
      <c r="C290" s="161" t="s">
        <v>557</v>
      </c>
      <c r="D290" s="161" t="s">
        <v>130</v>
      </c>
      <c r="E290" s="162" t="s">
        <v>558</v>
      </c>
      <c r="F290" s="163" t="s">
        <v>559</v>
      </c>
      <c r="G290" s="164" t="s">
        <v>213</v>
      </c>
      <c r="H290" s="165" t="n">
        <v>20</v>
      </c>
      <c r="I290" s="166"/>
      <c r="J290" s="167" t="n">
        <f aca="false">ROUND(I290*H290,2)</f>
        <v>0</v>
      </c>
      <c r="K290" s="163" t="s">
        <v>142</v>
      </c>
      <c r="L290" s="23"/>
      <c r="M290" s="168"/>
      <c r="N290" s="169" t="s">
        <v>40</v>
      </c>
      <c r="O290" s="60"/>
      <c r="P290" s="170" t="n">
        <f aca="false">O290*H290</f>
        <v>0</v>
      </c>
      <c r="Q290" s="170" t="n">
        <v>0</v>
      </c>
      <c r="R290" s="170" t="n">
        <f aca="false">Q290*H290</f>
        <v>0</v>
      </c>
      <c r="S290" s="170" t="n">
        <v>0</v>
      </c>
      <c r="T290" s="171" t="n">
        <f aca="false">S290*H290</f>
        <v>0</v>
      </c>
      <c r="U290" s="22"/>
      <c r="V290" s="22"/>
      <c r="W290" s="22"/>
      <c r="X290" s="22"/>
      <c r="Y290" s="22"/>
      <c r="Z290" s="22"/>
      <c r="AA290" s="22"/>
      <c r="AB290" s="22"/>
      <c r="AC290" s="22"/>
      <c r="AD290" s="22"/>
      <c r="AE290" s="22"/>
      <c r="AR290" s="172" t="s">
        <v>202</v>
      </c>
      <c r="AT290" s="172" t="s">
        <v>130</v>
      </c>
      <c r="AU290" s="172" t="s">
        <v>135</v>
      </c>
      <c r="AY290" s="3" t="s">
        <v>127</v>
      </c>
      <c r="BE290" s="173" t="n">
        <f aca="false">IF(N290="základní",J290,0)</f>
        <v>0</v>
      </c>
      <c r="BF290" s="173" t="n">
        <f aca="false">IF(N290="snížená",J290,0)</f>
        <v>0</v>
      </c>
      <c r="BG290" s="173" t="n">
        <f aca="false">IF(N290="zákl. přenesená",J290,0)</f>
        <v>0</v>
      </c>
      <c r="BH290" s="173" t="n">
        <f aca="false">IF(N290="sníž. přenesená",J290,0)</f>
        <v>0</v>
      </c>
      <c r="BI290" s="173" t="n">
        <f aca="false">IF(N290="nulová",J290,0)</f>
        <v>0</v>
      </c>
      <c r="BJ290" s="3" t="s">
        <v>135</v>
      </c>
      <c r="BK290" s="173" t="n">
        <f aca="false">ROUND(I290*H290,2)</f>
        <v>0</v>
      </c>
      <c r="BL290" s="3" t="s">
        <v>202</v>
      </c>
      <c r="BM290" s="172" t="s">
        <v>560</v>
      </c>
    </row>
    <row r="291" s="27" customFormat="true" ht="16.5" hidden="false" customHeight="true" outlineLevel="0" collapsed="false">
      <c r="A291" s="22"/>
      <c r="B291" s="160"/>
      <c r="C291" s="161" t="s">
        <v>561</v>
      </c>
      <c r="D291" s="161" t="s">
        <v>130</v>
      </c>
      <c r="E291" s="162" t="s">
        <v>562</v>
      </c>
      <c r="F291" s="163" t="s">
        <v>563</v>
      </c>
      <c r="G291" s="164" t="s">
        <v>208</v>
      </c>
      <c r="H291" s="165" t="n">
        <v>1</v>
      </c>
      <c r="I291" s="166"/>
      <c r="J291" s="167" t="n">
        <f aca="false">ROUND(I291*H291,2)</f>
        <v>0</v>
      </c>
      <c r="K291" s="163"/>
      <c r="L291" s="23"/>
      <c r="M291" s="168"/>
      <c r="N291" s="169" t="s">
        <v>40</v>
      </c>
      <c r="O291" s="60"/>
      <c r="P291" s="170" t="n">
        <f aca="false">O291*H291</f>
        <v>0</v>
      </c>
      <c r="Q291" s="170" t="n">
        <v>0</v>
      </c>
      <c r="R291" s="170" t="n">
        <f aca="false">Q291*H291</f>
        <v>0</v>
      </c>
      <c r="S291" s="170" t="n">
        <v>0</v>
      </c>
      <c r="T291" s="171" t="n">
        <f aca="false">S291*H291</f>
        <v>0</v>
      </c>
      <c r="U291" s="22"/>
      <c r="V291" s="22"/>
      <c r="W291" s="22"/>
      <c r="X291" s="22"/>
      <c r="Y291" s="22"/>
      <c r="Z291" s="22"/>
      <c r="AA291" s="22"/>
      <c r="AB291" s="22"/>
      <c r="AC291" s="22"/>
      <c r="AD291" s="22"/>
      <c r="AE291" s="22"/>
      <c r="AR291" s="172" t="s">
        <v>202</v>
      </c>
      <c r="AT291" s="172" t="s">
        <v>130</v>
      </c>
      <c r="AU291" s="172" t="s">
        <v>135</v>
      </c>
      <c r="AY291" s="3" t="s">
        <v>127</v>
      </c>
      <c r="BE291" s="173" t="n">
        <f aca="false">IF(N291="základní",J291,0)</f>
        <v>0</v>
      </c>
      <c r="BF291" s="173" t="n">
        <f aca="false">IF(N291="snížená",J291,0)</f>
        <v>0</v>
      </c>
      <c r="BG291" s="173" t="n">
        <f aca="false">IF(N291="zákl. přenesená",J291,0)</f>
        <v>0</v>
      </c>
      <c r="BH291" s="173" t="n">
        <f aca="false">IF(N291="sníž. přenesená",J291,0)</f>
        <v>0</v>
      </c>
      <c r="BI291" s="173" t="n">
        <f aca="false">IF(N291="nulová",J291,0)</f>
        <v>0</v>
      </c>
      <c r="BJ291" s="3" t="s">
        <v>135</v>
      </c>
      <c r="BK291" s="173" t="n">
        <f aca="false">ROUND(I291*H291,2)</f>
        <v>0</v>
      </c>
      <c r="BL291" s="3" t="s">
        <v>202</v>
      </c>
      <c r="BM291" s="172" t="s">
        <v>564</v>
      </c>
    </row>
    <row r="292" s="27" customFormat="true" ht="24.15" hidden="false" customHeight="true" outlineLevel="0" collapsed="false">
      <c r="A292" s="22"/>
      <c r="B292" s="160"/>
      <c r="C292" s="161" t="s">
        <v>565</v>
      </c>
      <c r="D292" s="161" t="s">
        <v>130</v>
      </c>
      <c r="E292" s="162" t="s">
        <v>566</v>
      </c>
      <c r="F292" s="163" t="s">
        <v>567</v>
      </c>
      <c r="G292" s="164" t="s">
        <v>213</v>
      </c>
      <c r="H292" s="165" t="n">
        <v>3</v>
      </c>
      <c r="I292" s="166"/>
      <c r="J292" s="167" t="n">
        <f aca="false">ROUND(I292*H292,2)</f>
        <v>0</v>
      </c>
      <c r="K292" s="163" t="s">
        <v>142</v>
      </c>
      <c r="L292" s="23"/>
      <c r="M292" s="168"/>
      <c r="N292" s="169" t="s">
        <v>40</v>
      </c>
      <c r="O292" s="60"/>
      <c r="P292" s="170" t="n">
        <f aca="false">O292*H292</f>
        <v>0</v>
      </c>
      <c r="Q292" s="170" t="n">
        <v>0</v>
      </c>
      <c r="R292" s="170" t="n">
        <f aca="false">Q292*H292</f>
        <v>0</v>
      </c>
      <c r="S292" s="170" t="n">
        <v>0</v>
      </c>
      <c r="T292" s="171" t="n">
        <f aca="false">S292*H292</f>
        <v>0</v>
      </c>
      <c r="U292" s="22"/>
      <c r="V292" s="22"/>
      <c r="W292" s="22"/>
      <c r="X292" s="22"/>
      <c r="Y292" s="22"/>
      <c r="Z292" s="22"/>
      <c r="AA292" s="22"/>
      <c r="AB292" s="22"/>
      <c r="AC292" s="22"/>
      <c r="AD292" s="22"/>
      <c r="AE292" s="22"/>
      <c r="AR292" s="172" t="s">
        <v>202</v>
      </c>
      <c r="AT292" s="172" t="s">
        <v>130</v>
      </c>
      <c r="AU292" s="172" t="s">
        <v>135</v>
      </c>
      <c r="AY292" s="3" t="s">
        <v>127</v>
      </c>
      <c r="BE292" s="173" t="n">
        <f aca="false">IF(N292="základní",J292,0)</f>
        <v>0</v>
      </c>
      <c r="BF292" s="173" t="n">
        <f aca="false">IF(N292="snížená",J292,0)</f>
        <v>0</v>
      </c>
      <c r="BG292" s="173" t="n">
        <f aca="false">IF(N292="zákl. přenesená",J292,0)</f>
        <v>0</v>
      </c>
      <c r="BH292" s="173" t="n">
        <f aca="false">IF(N292="sníž. přenesená",J292,0)</f>
        <v>0</v>
      </c>
      <c r="BI292" s="173" t="n">
        <f aca="false">IF(N292="nulová",J292,0)</f>
        <v>0</v>
      </c>
      <c r="BJ292" s="3" t="s">
        <v>135</v>
      </c>
      <c r="BK292" s="173" t="n">
        <f aca="false">ROUND(I292*H292,2)</f>
        <v>0</v>
      </c>
      <c r="BL292" s="3" t="s">
        <v>202</v>
      </c>
      <c r="BM292" s="172" t="s">
        <v>568</v>
      </c>
    </row>
    <row r="293" s="27" customFormat="true" ht="24.15" hidden="false" customHeight="true" outlineLevel="0" collapsed="false">
      <c r="A293" s="22"/>
      <c r="B293" s="160"/>
      <c r="C293" s="194" t="s">
        <v>569</v>
      </c>
      <c r="D293" s="194" t="s">
        <v>515</v>
      </c>
      <c r="E293" s="195" t="s">
        <v>570</v>
      </c>
      <c r="F293" s="196" t="s">
        <v>571</v>
      </c>
      <c r="G293" s="197" t="s">
        <v>213</v>
      </c>
      <c r="H293" s="198" t="n">
        <v>3</v>
      </c>
      <c r="I293" s="199"/>
      <c r="J293" s="200" t="n">
        <f aca="false">ROUND(I293*H293,2)</f>
        <v>0</v>
      </c>
      <c r="K293" s="163" t="s">
        <v>142</v>
      </c>
      <c r="L293" s="201"/>
      <c r="M293" s="202"/>
      <c r="N293" s="203" t="s">
        <v>40</v>
      </c>
      <c r="O293" s="60"/>
      <c r="P293" s="170" t="n">
        <f aca="false">O293*H293</f>
        <v>0</v>
      </c>
      <c r="Q293" s="170" t="n">
        <v>8E-005</v>
      </c>
      <c r="R293" s="170" t="n">
        <f aca="false">Q293*H293</f>
        <v>0.00024</v>
      </c>
      <c r="S293" s="170" t="n">
        <v>0</v>
      </c>
      <c r="T293" s="171" t="n">
        <f aca="false">S293*H293</f>
        <v>0</v>
      </c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R293" s="172" t="s">
        <v>292</v>
      </c>
      <c r="AT293" s="172" t="s">
        <v>515</v>
      </c>
      <c r="AU293" s="172" t="s">
        <v>135</v>
      </c>
      <c r="AY293" s="3" t="s">
        <v>127</v>
      </c>
      <c r="BE293" s="173" t="n">
        <f aca="false">IF(N293="základní",J293,0)</f>
        <v>0</v>
      </c>
      <c r="BF293" s="173" t="n">
        <f aca="false">IF(N293="snížená",J293,0)</f>
        <v>0</v>
      </c>
      <c r="BG293" s="173" t="n">
        <f aca="false">IF(N293="zákl. přenesená",J293,0)</f>
        <v>0</v>
      </c>
      <c r="BH293" s="173" t="n">
        <f aca="false">IF(N293="sníž. přenesená",J293,0)</f>
        <v>0</v>
      </c>
      <c r="BI293" s="173" t="n">
        <f aca="false">IF(N293="nulová",J293,0)</f>
        <v>0</v>
      </c>
      <c r="BJ293" s="3" t="s">
        <v>135</v>
      </c>
      <c r="BK293" s="173" t="n">
        <f aca="false">ROUND(I293*H293,2)</f>
        <v>0</v>
      </c>
      <c r="BL293" s="3" t="s">
        <v>202</v>
      </c>
      <c r="BM293" s="172" t="s">
        <v>572</v>
      </c>
    </row>
    <row r="294" s="27" customFormat="true" ht="24.15" hidden="false" customHeight="true" outlineLevel="0" collapsed="false">
      <c r="A294" s="22"/>
      <c r="B294" s="160"/>
      <c r="C294" s="161" t="s">
        <v>573</v>
      </c>
      <c r="D294" s="161" t="s">
        <v>130</v>
      </c>
      <c r="E294" s="162" t="s">
        <v>574</v>
      </c>
      <c r="F294" s="163" t="s">
        <v>575</v>
      </c>
      <c r="G294" s="164" t="s">
        <v>213</v>
      </c>
      <c r="H294" s="165" t="n">
        <v>2</v>
      </c>
      <c r="I294" s="166"/>
      <c r="J294" s="167" t="n">
        <f aca="false">ROUND(I294*H294,2)</f>
        <v>0</v>
      </c>
      <c r="K294" s="163" t="s">
        <v>142</v>
      </c>
      <c r="L294" s="23"/>
      <c r="M294" s="168"/>
      <c r="N294" s="169" t="s">
        <v>40</v>
      </c>
      <c r="O294" s="60"/>
      <c r="P294" s="170" t="n">
        <f aca="false">O294*H294</f>
        <v>0</v>
      </c>
      <c r="Q294" s="170" t="n">
        <v>0</v>
      </c>
      <c r="R294" s="170" t="n">
        <f aca="false">Q294*H294</f>
        <v>0</v>
      </c>
      <c r="S294" s="170" t="n">
        <v>0</v>
      </c>
      <c r="T294" s="171" t="n">
        <f aca="false">S294*H294</f>
        <v>0</v>
      </c>
      <c r="U294" s="22"/>
      <c r="V294" s="22"/>
      <c r="W294" s="22"/>
      <c r="X294" s="22"/>
      <c r="Y294" s="22"/>
      <c r="Z294" s="22"/>
      <c r="AA294" s="22"/>
      <c r="AB294" s="22"/>
      <c r="AC294" s="22"/>
      <c r="AD294" s="22"/>
      <c r="AE294" s="22"/>
      <c r="AR294" s="172" t="s">
        <v>202</v>
      </c>
      <c r="AT294" s="172" t="s">
        <v>130</v>
      </c>
      <c r="AU294" s="172" t="s">
        <v>135</v>
      </c>
      <c r="AY294" s="3" t="s">
        <v>127</v>
      </c>
      <c r="BE294" s="173" t="n">
        <f aca="false">IF(N294="základní",J294,0)</f>
        <v>0</v>
      </c>
      <c r="BF294" s="173" t="n">
        <f aca="false">IF(N294="snížená",J294,0)</f>
        <v>0</v>
      </c>
      <c r="BG294" s="173" t="n">
        <f aca="false">IF(N294="zákl. přenesená",J294,0)</f>
        <v>0</v>
      </c>
      <c r="BH294" s="173" t="n">
        <f aca="false">IF(N294="sníž. přenesená",J294,0)</f>
        <v>0</v>
      </c>
      <c r="BI294" s="173" t="n">
        <f aca="false">IF(N294="nulová",J294,0)</f>
        <v>0</v>
      </c>
      <c r="BJ294" s="3" t="s">
        <v>135</v>
      </c>
      <c r="BK294" s="173" t="n">
        <f aca="false">ROUND(I294*H294,2)</f>
        <v>0</v>
      </c>
      <c r="BL294" s="3" t="s">
        <v>202</v>
      </c>
      <c r="BM294" s="172" t="s">
        <v>576</v>
      </c>
    </row>
    <row r="295" s="27" customFormat="true" ht="24.15" hidden="false" customHeight="true" outlineLevel="0" collapsed="false">
      <c r="A295" s="22"/>
      <c r="B295" s="160"/>
      <c r="C295" s="194" t="s">
        <v>577</v>
      </c>
      <c r="D295" s="194" t="s">
        <v>515</v>
      </c>
      <c r="E295" s="195" t="s">
        <v>578</v>
      </c>
      <c r="F295" s="196" t="s">
        <v>579</v>
      </c>
      <c r="G295" s="197" t="s">
        <v>213</v>
      </c>
      <c r="H295" s="198" t="n">
        <v>4</v>
      </c>
      <c r="I295" s="199"/>
      <c r="J295" s="200" t="n">
        <f aca="false">ROUND(I295*H295,2)</f>
        <v>0</v>
      </c>
      <c r="K295" s="163" t="s">
        <v>142</v>
      </c>
      <c r="L295" s="201"/>
      <c r="M295" s="202"/>
      <c r="N295" s="203" t="s">
        <v>40</v>
      </c>
      <c r="O295" s="60"/>
      <c r="P295" s="170" t="n">
        <f aca="false">O295*H295</f>
        <v>0</v>
      </c>
      <c r="Q295" s="170" t="n">
        <v>0.00012</v>
      </c>
      <c r="R295" s="170" t="n">
        <f aca="false">Q295*H295</f>
        <v>0.00048</v>
      </c>
      <c r="S295" s="170" t="n">
        <v>0</v>
      </c>
      <c r="T295" s="171" t="n">
        <f aca="false">S295*H295</f>
        <v>0</v>
      </c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  <c r="AR295" s="172" t="s">
        <v>292</v>
      </c>
      <c r="AT295" s="172" t="s">
        <v>515</v>
      </c>
      <c r="AU295" s="172" t="s">
        <v>135</v>
      </c>
      <c r="AY295" s="3" t="s">
        <v>127</v>
      </c>
      <c r="BE295" s="173" t="n">
        <f aca="false">IF(N295="základní",J295,0)</f>
        <v>0</v>
      </c>
      <c r="BF295" s="173" t="n">
        <f aca="false">IF(N295="snížená",J295,0)</f>
        <v>0</v>
      </c>
      <c r="BG295" s="173" t="n">
        <f aca="false">IF(N295="zákl. přenesená",J295,0)</f>
        <v>0</v>
      </c>
      <c r="BH295" s="173" t="n">
        <f aca="false">IF(N295="sníž. přenesená",J295,0)</f>
        <v>0</v>
      </c>
      <c r="BI295" s="173" t="n">
        <f aca="false">IF(N295="nulová",J295,0)</f>
        <v>0</v>
      </c>
      <c r="BJ295" s="3" t="s">
        <v>135</v>
      </c>
      <c r="BK295" s="173" t="n">
        <f aca="false">ROUND(I295*H295,2)</f>
        <v>0</v>
      </c>
      <c r="BL295" s="3" t="s">
        <v>202</v>
      </c>
      <c r="BM295" s="172" t="s">
        <v>580</v>
      </c>
    </row>
    <row r="296" s="27" customFormat="true" ht="24.15" hidden="false" customHeight="true" outlineLevel="0" collapsed="false">
      <c r="A296" s="22"/>
      <c r="B296" s="160"/>
      <c r="C296" s="161" t="s">
        <v>581</v>
      </c>
      <c r="D296" s="161" t="s">
        <v>130</v>
      </c>
      <c r="E296" s="162" t="s">
        <v>582</v>
      </c>
      <c r="F296" s="163" t="s">
        <v>583</v>
      </c>
      <c r="G296" s="164" t="s">
        <v>213</v>
      </c>
      <c r="H296" s="165" t="n">
        <v>4</v>
      </c>
      <c r="I296" s="166"/>
      <c r="J296" s="167" t="n">
        <f aca="false">ROUND(I296*H296,2)</f>
        <v>0</v>
      </c>
      <c r="K296" s="163" t="s">
        <v>142</v>
      </c>
      <c r="L296" s="23"/>
      <c r="M296" s="168"/>
      <c r="N296" s="169" t="s">
        <v>40</v>
      </c>
      <c r="O296" s="60"/>
      <c r="P296" s="170" t="n">
        <f aca="false">O296*H296</f>
        <v>0</v>
      </c>
      <c r="Q296" s="170" t="n">
        <v>0</v>
      </c>
      <c r="R296" s="170" t="n">
        <f aca="false">Q296*H296</f>
        <v>0</v>
      </c>
      <c r="S296" s="170" t="n">
        <v>0</v>
      </c>
      <c r="T296" s="171" t="n">
        <f aca="false">S296*H296</f>
        <v>0</v>
      </c>
      <c r="U296" s="22"/>
      <c r="V296" s="22"/>
      <c r="W296" s="22"/>
      <c r="X296" s="22"/>
      <c r="Y296" s="22"/>
      <c r="Z296" s="22"/>
      <c r="AA296" s="22"/>
      <c r="AB296" s="22"/>
      <c r="AC296" s="22"/>
      <c r="AD296" s="22"/>
      <c r="AE296" s="22"/>
      <c r="AR296" s="172" t="s">
        <v>202</v>
      </c>
      <c r="AT296" s="172" t="s">
        <v>130</v>
      </c>
      <c r="AU296" s="172" t="s">
        <v>135</v>
      </c>
      <c r="AY296" s="3" t="s">
        <v>127</v>
      </c>
      <c r="BE296" s="173" t="n">
        <f aca="false">IF(N296="základní",J296,0)</f>
        <v>0</v>
      </c>
      <c r="BF296" s="173" t="n">
        <f aca="false">IF(N296="snížená",J296,0)</f>
        <v>0</v>
      </c>
      <c r="BG296" s="173" t="n">
        <f aca="false">IF(N296="zákl. přenesená",J296,0)</f>
        <v>0</v>
      </c>
      <c r="BH296" s="173" t="n">
        <f aca="false">IF(N296="sníž. přenesená",J296,0)</f>
        <v>0</v>
      </c>
      <c r="BI296" s="173" t="n">
        <f aca="false">IF(N296="nulová",J296,0)</f>
        <v>0</v>
      </c>
      <c r="BJ296" s="3" t="s">
        <v>135</v>
      </c>
      <c r="BK296" s="173" t="n">
        <f aca="false">ROUND(I296*H296,2)</f>
        <v>0</v>
      </c>
      <c r="BL296" s="3" t="s">
        <v>202</v>
      </c>
      <c r="BM296" s="172" t="s">
        <v>584</v>
      </c>
    </row>
    <row r="297" s="27" customFormat="true" ht="24.15" hidden="false" customHeight="true" outlineLevel="0" collapsed="false">
      <c r="A297" s="22"/>
      <c r="B297" s="160"/>
      <c r="C297" s="194" t="s">
        <v>585</v>
      </c>
      <c r="D297" s="194" t="s">
        <v>515</v>
      </c>
      <c r="E297" s="195" t="s">
        <v>586</v>
      </c>
      <c r="F297" s="196" t="s">
        <v>587</v>
      </c>
      <c r="G297" s="197" t="s">
        <v>213</v>
      </c>
      <c r="H297" s="198" t="n">
        <v>4</v>
      </c>
      <c r="I297" s="199"/>
      <c r="J297" s="200" t="n">
        <f aca="false">ROUND(I297*H297,2)</f>
        <v>0</v>
      </c>
      <c r="K297" s="163" t="s">
        <v>142</v>
      </c>
      <c r="L297" s="201"/>
      <c r="M297" s="202"/>
      <c r="N297" s="203" t="s">
        <v>40</v>
      </c>
      <c r="O297" s="60"/>
      <c r="P297" s="170" t="n">
        <f aca="false">O297*H297</f>
        <v>0</v>
      </c>
      <c r="Q297" s="170" t="n">
        <v>0.00014</v>
      </c>
      <c r="R297" s="170" t="n">
        <f aca="false">Q297*H297</f>
        <v>0.00056</v>
      </c>
      <c r="S297" s="170" t="n">
        <v>0</v>
      </c>
      <c r="T297" s="171" t="n">
        <f aca="false">S297*H297</f>
        <v>0</v>
      </c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  <c r="AR297" s="172" t="s">
        <v>292</v>
      </c>
      <c r="AT297" s="172" t="s">
        <v>515</v>
      </c>
      <c r="AU297" s="172" t="s">
        <v>135</v>
      </c>
      <c r="AY297" s="3" t="s">
        <v>127</v>
      </c>
      <c r="BE297" s="173" t="n">
        <f aca="false">IF(N297="základní",J297,0)</f>
        <v>0</v>
      </c>
      <c r="BF297" s="173" t="n">
        <f aca="false">IF(N297="snížená",J297,0)</f>
        <v>0</v>
      </c>
      <c r="BG297" s="173" t="n">
        <f aca="false">IF(N297="zákl. přenesená",J297,0)</f>
        <v>0</v>
      </c>
      <c r="BH297" s="173" t="n">
        <f aca="false">IF(N297="sníž. přenesená",J297,0)</f>
        <v>0</v>
      </c>
      <c r="BI297" s="173" t="n">
        <f aca="false">IF(N297="nulová",J297,0)</f>
        <v>0</v>
      </c>
      <c r="BJ297" s="3" t="s">
        <v>135</v>
      </c>
      <c r="BK297" s="173" t="n">
        <f aca="false">ROUND(I297*H297,2)</f>
        <v>0</v>
      </c>
      <c r="BL297" s="3" t="s">
        <v>202</v>
      </c>
      <c r="BM297" s="172" t="s">
        <v>588</v>
      </c>
    </row>
    <row r="298" s="27" customFormat="true" ht="24.15" hidden="false" customHeight="true" outlineLevel="0" collapsed="false">
      <c r="A298" s="22"/>
      <c r="B298" s="160"/>
      <c r="C298" s="161" t="s">
        <v>589</v>
      </c>
      <c r="D298" s="161" t="s">
        <v>130</v>
      </c>
      <c r="E298" s="162" t="s">
        <v>590</v>
      </c>
      <c r="F298" s="163" t="s">
        <v>591</v>
      </c>
      <c r="G298" s="164" t="s">
        <v>213</v>
      </c>
      <c r="H298" s="165" t="n">
        <v>1</v>
      </c>
      <c r="I298" s="166"/>
      <c r="J298" s="167" t="n">
        <f aca="false">ROUND(I298*H298,2)</f>
        <v>0</v>
      </c>
      <c r="K298" s="163" t="s">
        <v>142</v>
      </c>
      <c r="L298" s="23"/>
      <c r="M298" s="168"/>
      <c r="N298" s="169" t="s">
        <v>40</v>
      </c>
      <c r="O298" s="60"/>
      <c r="P298" s="170" t="n">
        <f aca="false">O298*H298</f>
        <v>0</v>
      </c>
      <c r="Q298" s="170" t="n">
        <v>0</v>
      </c>
      <c r="R298" s="170" t="n">
        <f aca="false">Q298*H298</f>
        <v>0</v>
      </c>
      <c r="S298" s="170" t="n">
        <v>0</v>
      </c>
      <c r="T298" s="171" t="n">
        <f aca="false">S298*H298</f>
        <v>0</v>
      </c>
      <c r="U298" s="22"/>
      <c r="V298" s="22"/>
      <c r="W298" s="22"/>
      <c r="X298" s="22"/>
      <c r="Y298" s="22"/>
      <c r="Z298" s="22"/>
      <c r="AA298" s="22"/>
      <c r="AB298" s="22"/>
      <c r="AC298" s="22"/>
      <c r="AD298" s="22"/>
      <c r="AE298" s="22"/>
      <c r="AR298" s="172" t="s">
        <v>202</v>
      </c>
      <c r="AT298" s="172" t="s">
        <v>130</v>
      </c>
      <c r="AU298" s="172" t="s">
        <v>135</v>
      </c>
      <c r="AY298" s="3" t="s">
        <v>127</v>
      </c>
      <c r="BE298" s="173" t="n">
        <f aca="false">IF(N298="základní",J298,0)</f>
        <v>0</v>
      </c>
      <c r="BF298" s="173" t="n">
        <f aca="false">IF(N298="snížená",J298,0)</f>
        <v>0</v>
      </c>
      <c r="BG298" s="173" t="n">
        <f aca="false">IF(N298="zákl. přenesená",J298,0)</f>
        <v>0</v>
      </c>
      <c r="BH298" s="173" t="n">
        <f aca="false">IF(N298="sníž. přenesená",J298,0)</f>
        <v>0</v>
      </c>
      <c r="BI298" s="173" t="n">
        <f aca="false">IF(N298="nulová",J298,0)</f>
        <v>0</v>
      </c>
      <c r="BJ298" s="3" t="s">
        <v>135</v>
      </c>
      <c r="BK298" s="173" t="n">
        <f aca="false">ROUND(I298*H298,2)</f>
        <v>0</v>
      </c>
      <c r="BL298" s="3" t="s">
        <v>202</v>
      </c>
      <c r="BM298" s="172" t="s">
        <v>592</v>
      </c>
    </row>
    <row r="299" s="27" customFormat="true" ht="24.15" hidden="false" customHeight="true" outlineLevel="0" collapsed="false">
      <c r="A299" s="22"/>
      <c r="B299" s="160"/>
      <c r="C299" s="194" t="s">
        <v>593</v>
      </c>
      <c r="D299" s="194" t="s">
        <v>515</v>
      </c>
      <c r="E299" s="195" t="s">
        <v>594</v>
      </c>
      <c r="F299" s="196" t="s">
        <v>595</v>
      </c>
      <c r="G299" s="197" t="s">
        <v>213</v>
      </c>
      <c r="H299" s="198" t="n">
        <v>1</v>
      </c>
      <c r="I299" s="199"/>
      <c r="J299" s="200" t="n">
        <f aca="false">ROUND(I299*H299,2)</f>
        <v>0</v>
      </c>
      <c r="K299" s="163" t="s">
        <v>142</v>
      </c>
      <c r="L299" s="201"/>
      <c r="M299" s="202"/>
      <c r="N299" s="203" t="s">
        <v>40</v>
      </c>
      <c r="O299" s="60"/>
      <c r="P299" s="170" t="n">
        <f aca="false">O299*H299</f>
        <v>0</v>
      </c>
      <c r="Q299" s="170" t="n">
        <v>9E-005</v>
      </c>
      <c r="R299" s="170" t="n">
        <f aca="false">Q299*H299</f>
        <v>9E-005</v>
      </c>
      <c r="S299" s="170" t="n">
        <v>0</v>
      </c>
      <c r="T299" s="171" t="n">
        <f aca="false">S299*H299</f>
        <v>0</v>
      </c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R299" s="172" t="s">
        <v>292</v>
      </c>
      <c r="AT299" s="172" t="s">
        <v>515</v>
      </c>
      <c r="AU299" s="172" t="s">
        <v>135</v>
      </c>
      <c r="AY299" s="3" t="s">
        <v>127</v>
      </c>
      <c r="BE299" s="173" t="n">
        <f aca="false">IF(N299="základní",J299,0)</f>
        <v>0</v>
      </c>
      <c r="BF299" s="173" t="n">
        <f aca="false">IF(N299="snížená",J299,0)</f>
        <v>0</v>
      </c>
      <c r="BG299" s="173" t="n">
        <f aca="false">IF(N299="zákl. přenesená",J299,0)</f>
        <v>0</v>
      </c>
      <c r="BH299" s="173" t="n">
        <f aca="false">IF(N299="sníž. přenesená",J299,0)</f>
        <v>0</v>
      </c>
      <c r="BI299" s="173" t="n">
        <f aca="false">IF(N299="nulová",J299,0)</f>
        <v>0</v>
      </c>
      <c r="BJ299" s="3" t="s">
        <v>135</v>
      </c>
      <c r="BK299" s="173" t="n">
        <f aca="false">ROUND(I299*H299,2)</f>
        <v>0</v>
      </c>
      <c r="BL299" s="3" t="s">
        <v>202</v>
      </c>
      <c r="BM299" s="172" t="s">
        <v>596</v>
      </c>
    </row>
    <row r="300" s="27" customFormat="true" ht="33" hidden="false" customHeight="true" outlineLevel="0" collapsed="false">
      <c r="A300" s="22"/>
      <c r="B300" s="160"/>
      <c r="C300" s="161" t="s">
        <v>597</v>
      </c>
      <c r="D300" s="161" t="s">
        <v>130</v>
      </c>
      <c r="E300" s="162" t="s">
        <v>598</v>
      </c>
      <c r="F300" s="163" t="s">
        <v>599</v>
      </c>
      <c r="G300" s="164" t="s">
        <v>213</v>
      </c>
      <c r="H300" s="165" t="n">
        <v>10</v>
      </c>
      <c r="I300" s="166"/>
      <c r="J300" s="167" t="n">
        <f aca="false">ROUND(I300*H300,2)</f>
        <v>0</v>
      </c>
      <c r="K300" s="163" t="s">
        <v>142</v>
      </c>
      <c r="L300" s="23"/>
      <c r="M300" s="168"/>
      <c r="N300" s="169" t="s">
        <v>40</v>
      </c>
      <c r="O300" s="60"/>
      <c r="P300" s="170" t="n">
        <f aca="false">O300*H300</f>
        <v>0</v>
      </c>
      <c r="Q300" s="170" t="n">
        <v>0</v>
      </c>
      <c r="R300" s="170" t="n">
        <f aca="false">Q300*H300</f>
        <v>0</v>
      </c>
      <c r="S300" s="170" t="n">
        <v>4.8E-005</v>
      </c>
      <c r="T300" s="171" t="n">
        <f aca="false">S300*H300</f>
        <v>0.00048</v>
      </c>
      <c r="U300" s="22"/>
      <c r="V300" s="22"/>
      <c r="W300" s="22"/>
      <c r="X300" s="22"/>
      <c r="Y300" s="22"/>
      <c r="Z300" s="22"/>
      <c r="AA300" s="22"/>
      <c r="AB300" s="22"/>
      <c r="AC300" s="22"/>
      <c r="AD300" s="22"/>
      <c r="AE300" s="22"/>
      <c r="AR300" s="172" t="s">
        <v>202</v>
      </c>
      <c r="AT300" s="172" t="s">
        <v>130</v>
      </c>
      <c r="AU300" s="172" t="s">
        <v>135</v>
      </c>
      <c r="AY300" s="3" t="s">
        <v>127</v>
      </c>
      <c r="BE300" s="173" t="n">
        <f aca="false">IF(N300="základní",J300,0)</f>
        <v>0</v>
      </c>
      <c r="BF300" s="173" t="n">
        <f aca="false">IF(N300="snížená",J300,0)</f>
        <v>0</v>
      </c>
      <c r="BG300" s="173" t="n">
        <f aca="false">IF(N300="zákl. přenesená",J300,0)</f>
        <v>0</v>
      </c>
      <c r="BH300" s="173" t="n">
        <f aca="false">IF(N300="sníž. přenesená",J300,0)</f>
        <v>0</v>
      </c>
      <c r="BI300" s="173" t="n">
        <f aca="false">IF(N300="nulová",J300,0)</f>
        <v>0</v>
      </c>
      <c r="BJ300" s="3" t="s">
        <v>135</v>
      </c>
      <c r="BK300" s="173" t="n">
        <f aca="false">ROUND(I300*H300,2)</f>
        <v>0</v>
      </c>
      <c r="BL300" s="3" t="s">
        <v>202</v>
      </c>
      <c r="BM300" s="172" t="s">
        <v>600</v>
      </c>
    </row>
    <row r="301" s="27" customFormat="true" ht="24.15" hidden="false" customHeight="true" outlineLevel="0" collapsed="false">
      <c r="A301" s="22"/>
      <c r="B301" s="160"/>
      <c r="C301" s="161" t="s">
        <v>601</v>
      </c>
      <c r="D301" s="161" t="s">
        <v>130</v>
      </c>
      <c r="E301" s="162" t="s">
        <v>602</v>
      </c>
      <c r="F301" s="163" t="s">
        <v>603</v>
      </c>
      <c r="G301" s="164" t="s">
        <v>213</v>
      </c>
      <c r="H301" s="165" t="n">
        <v>4</v>
      </c>
      <c r="I301" s="166"/>
      <c r="J301" s="167" t="n">
        <f aca="false">ROUND(I301*H301,2)</f>
        <v>0</v>
      </c>
      <c r="K301" s="163" t="s">
        <v>142</v>
      </c>
      <c r="L301" s="23"/>
      <c r="M301" s="168"/>
      <c r="N301" s="169" t="s">
        <v>40</v>
      </c>
      <c r="O301" s="60"/>
      <c r="P301" s="170" t="n">
        <f aca="false">O301*H301</f>
        <v>0</v>
      </c>
      <c r="Q301" s="170" t="n">
        <v>0</v>
      </c>
      <c r="R301" s="170" t="n">
        <f aca="false">Q301*H301</f>
        <v>0</v>
      </c>
      <c r="S301" s="170" t="n">
        <v>0</v>
      </c>
      <c r="T301" s="171" t="n">
        <f aca="false">S301*H301</f>
        <v>0</v>
      </c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  <c r="AR301" s="172" t="s">
        <v>202</v>
      </c>
      <c r="AT301" s="172" t="s">
        <v>130</v>
      </c>
      <c r="AU301" s="172" t="s">
        <v>135</v>
      </c>
      <c r="AY301" s="3" t="s">
        <v>127</v>
      </c>
      <c r="BE301" s="173" t="n">
        <f aca="false">IF(N301="základní",J301,0)</f>
        <v>0</v>
      </c>
      <c r="BF301" s="173" t="n">
        <f aca="false">IF(N301="snížená",J301,0)</f>
        <v>0</v>
      </c>
      <c r="BG301" s="173" t="n">
        <f aca="false">IF(N301="zákl. přenesená",J301,0)</f>
        <v>0</v>
      </c>
      <c r="BH301" s="173" t="n">
        <f aca="false">IF(N301="sníž. přenesená",J301,0)</f>
        <v>0</v>
      </c>
      <c r="BI301" s="173" t="n">
        <f aca="false">IF(N301="nulová",J301,0)</f>
        <v>0</v>
      </c>
      <c r="BJ301" s="3" t="s">
        <v>135</v>
      </c>
      <c r="BK301" s="173" t="n">
        <f aca="false">ROUND(I301*H301,2)</f>
        <v>0</v>
      </c>
      <c r="BL301" s="3" t="s">
        <v>202</v>
      </c>
      <c r="BM301" s="172" t="s">
        <v>604</v>
      </c>
    </row>
    <row r="302" s="27" customFormat="true" ht="24.15" hidden="false" customHeight="true" outlineLevel="0" collapsed="false">
      <c r="A302" s="22"/>
      <c r="B302" s="160"/>
      <c r="C302" s="194" t="s">
        <v>605</v>
      </c>
      <c r="D302" s="194" t="s">
        <v>515</v>
      </c>
      <c r="E302" s="195" t="s">
        <v>606</v>
      </c>
      <c r="F302" s="196" t="s">
        <v>607</v>
      </c>
      <c r="G302" s="197" t="s">
        <v>213</v>
      </c>
      <c r="H302" s="198" t="n">
        <v>4</v>
      </c>
      <c r="I302" s="199"/>
      <c r="J302" s="200" t="n">
        <f aca="false">ROUND(I302*H302,2)</f>
        <v>0</v>
      </c>
      <c r="K302" s="163" t="s">
        <v>142</v>
      </c>
      <c r="L302" s="201"/>
      <c r="M302" s="202"/>
      <c r="N302" s="203" t="s">
        <v>40</v>
      </c>
      <c r="O302" s="60"/>
      <c r="P302" s="170" t="n">
        <f aca="false">O302*H302</f>
        <v>0</v>
      </c>
      <c r="Q302" s="170" t="n">
        <v>6E-005</v>
      </c>
      <c r="R302" s="170" t="n">
        <f aca="false">Q302*H302</f>
        <v>0.00024</v>
      </c>
      <c r="S302" s="170" t="n">
        <v>0</v>
      </c>
      <c r="T302" s="171" t="n">
        <f aca="false">S302*H302</f>
        <v>0</v>
      </c>
      <c r="U302" s="22"/>
      <c r="V302" s="22"/>
      <c r="W302" s="22"/>
      <c r="X302" s="22"/>
      <c r="Y302" s="22"/>
      <c r="Z302" s="22"/>
      <c r="AA302" s="22"/>
      <c r="AB302" s="22"/>
      <c r="AC302" s="22"/>
      <c r="AD302" s="22"/>
      <c r="AE302" s="22"/>
      <c r="AR302" s="172" t="s">
        <v>292</v>
      </c>
      <c r="AT302" s="172" t="s">
        <v>515</v>
      </c>
      <c r="AU302" s="172" t="s">
        <v>135</v>
      </c>
      <c r="AY302" s="3" t="s">
        <v>127</v>
      </c>
      <c r="BE302" s="173" t="n">
        <f aca="false">IF(N302="základní",J302,0)</f>
        <v>0</v>
      </c>
      <c r="BF302" s="173" t="n">
        <f aca="false">IF(N302="snížená",J302,0)</f>
        <v>0</v>
      </c>
      <c r="BG302" s="173" t="n">
        <f aca="false">IF(N302="zákl. přenesená",J302,0)</f>
        <v>0</v>
      </c>
      <c r="BH302" s="173" t="n">
        <f aca="false">IF(N302="sníž. přenesená",J302,0)</f>
        <v>0</v>
      </c>
      <c r="BI302" s="173" t="n">
        <f aca="false">IF(N302="nulová",J302,0)</f>
        <v>0</v>
      </c>
      <c r="BJ302" s="3" t="s">
        <v>135</v>
      </c>
      <c r="BK302" s="173" t="n">
        <f aca="false">ROUND(I302*H302,2)</f>
        <v>0</v>
      </c>
      <c r="BL302" s="3" t="s">
        <v>202</v>
      </c>
      <c r="BM302" s="172" t="s">
        <v>608</v>
      </c>
    </row>
    <row r="303" s="27" customFormat="true" ht="33" hidden="false" customHeight="true" outlineLevel="0" collapsed="false">
      <c r="A303" s="22"/>
      <c r="B303" s="160"/>
      <c r="C303" s="161" t="s">
        <v>609</v>
      </c>
      <c r="D303" s="161" t="s">
        <v>130</v>
      </c>
      <c r="E303" s="162" t="s">
        <v>610</v>
      </c>
      <c r="F303" s="163" t="s">
        <v>611</v>
      </c>
      <c r="G303" s="164" t="s">
        <v>213</v>
      </c>
      <c r="H303" s="165" t="n">
        <v>10</v>
      </c>
      <c r="I303" s="166"/>
      <c r="J303" s="167" t="n">
        <f aca="false">ROUND(I303*H303,2)</f>
        <v>0</v>
      </c>
      <c r="K303" s="163" t="s">
        <v>142</v>
      </c>
      <c r="L303" s="23"/>
      <c r="M303" s="168"/>
      <c r="N303" s="169" t="s">
        <v>40</v>
      </c>
      <c r="O303" s="60"/>
      <c r="P303" s="170" t="n">
        <f aca="false">O303*H303</f>
        <v>0</v>
      </c>
      <c r="Q303" s="170" t="n">
        <v>0</v>
      </c>
      <c r="R303" s="170" t="n">
        <f aca="false">Q303*H303</f>
        <v>0</v>
      </c>
      <c r="S303" s="170" t="n">
        <v>0</v>
      </c>
      <c r="T303" s="171" t="n">
        <f aca="false">S303*H303</f>
        <v>0</v>
      </c>
      <c r="U303" s="22"/>
      <c r="V303" s="22"/>
      <c r="W303" s="22"/>
      <c r="X303" s="22"/>
      <c r="Y303" s="22"/>
      <c r="Z303" s="22"/>
      <c r="AA303" s="22"/>
      <c r="AB303" s="22"/>
      <c r="AC303" s="22"/>
      <c r="AD303" s="22"/>
      <c r="AE303" s="22"/>
      <c r="AR303" s="172" t="s">
        <v>202</v>
      </c>
      <c r="AT303" s="172" t="s">
        <v>130</v>
      </c>
      <c r="AU303" s="172" t="s">
        <v>135</v>
      </c>
      <c r="AY303" s="3" t="s">
        <v>127</v>
      </c>
      <c r="BE303" s="173" t="n">
        <f aca="false">IF(N303="základní",J303,0)</f>
        <v>0</v>
      </c>
      <c r="BF303" s="173" t="n">
        <f aca="false">IF(N303="snížená",J303,0)</f>
        <v>0</v>
      </c>
      <c r="BG303" s="173" t="n">
        <f aca="false">IF(N303="zákl. přenesená",J303,0)</f>
        <v>0</v>
      </c>
      <c r="BH303" s="173" t="n">
        <f aca="false">IF(N303="sníž. přenesená",J303,0)</f>
        <v>0</v>
      </c>
      <c r="BI303" s="173" t="n">
        <f aca="false">IF(N303="nulová",J303,0)</f>
        <v>0</v>
      </c>
      <c r="BJ303" s="3" t="s">
        <v>135</v>
      </c>
      <c r="BK303" s="173" t="n">
        <f aca="false">ROUND(I303*H303,2)</f>
        <v>0</v>
      </c>
      <c r="BL303" s="3" t="s">
        <v>202</v>
      </c>
      <c r="BM303" s="172" t="s">
        <v>612</v>
      </c>
    </row>
    <row r="304" s="27" customFormat="true" ht="24.15" hidden="false" customHeight="true" outlineLevel="0" collapsed="false">
      <c r="A304" s="22"/>
      <c r="B304" s="160"/>
      <c r="C304" s="194" t="s">
        <v>613</v>
      </c>
      <c r="D304" s="194" t="s">
        <v>515</v>
      </c>
      <c r="E304" s="195" t="s">
        <v>614</v>
      </c>
      <c r="F304" s="196" t="s">
        <v>615</v>
      </c>
      <c r="G304" s="197" t="s">
        <v>213</v>
      </c>
      <c r="H304" s="198" t="n">
        <v>10</v>
      </c>
      <c r="I304" s="199"/>
      <c r="J304" s="200" t="n">
        <f aca="false">ROUND(I304*H304,2)</f>
        <v>0</v>
      </c>
      <c r="K304" s="163" t="s">
        <v>142</v>
      </c>
      <c r="L304" s="201"/>
      <c r="M304" s="202"/>
      <c r="N304" s="203" t="s">
        <v>40</v>
      </c>
      <c r="O304" s="60"/>
      <c r="P304" s="170" t="n">
        <f aca="false">O304*H304</f>
        <v>0</v>
      </c>
      <c r="Q304" s="170" t="n">
        <v>0.0001</v>
      </c>
      <c r="R304" s="170" t="n">
        <f aca="false">Q304*H304</f>
        <v>0.001</v>
      </c>
      <c r="S304" s="170" t="n">
        <v>0</v>
      </c>
      <c r="T304" s="171" t="n">
        <f aca="false">S304*H304</f>
        <v>0</v>
      </c>
      <c r="U304" s="22"/>
      <c r="V304" s="22"/>
      <c r="W304" s="22"/>
      <c r="X304" s="22"/>
      <c r="Y304" s="22"/>
      <c r="Z304" s="22"/>
      <c r="AA304" s="22"/>
      <c r="AB304" s="22"/>
      <c r="AC304" s="22"/>
      <c r="AD304" s="22"/>
      <c r="AE304" s="22"/>
      <c r="AR304" s="172" t="s">
        <v>292</v>
      </c>
      <c r="AT304" s="172" t="s">
        <v>515</v>
      </c>
      <c r="AU304" s="172" t="s">
        <v>135</v>
      </c>
      <c r="AY304" s="3" t="s">
        <v>127</v>
      </c>
      <c r="BE304" s="173" t="n">
        <f aca="false">IF(N304="základní",J304,0)</f>
        <v>0</v>
      </c>
      <c r="BF304" s="173" t="n">
        <f aca="false">IF(N304="snížená",J304,0)</f>
        <v>0</v>
      </c>
      <c r="BG304" s="173" t="n">
        <f aca="false">IF(N304="zákl. přenesená",J304,0)</f>
        <v>0</v>
      </c>
      <c r="BH304" s="173" t="n">
        <f aca="false">IF(N304="sníž. přenesená",J304,0)</f>
        <v>0</v>
      </c>
      <c r="BI304" s="173" t="n">
        <f aca="false">IF(N304="nulová",J304,0)</f>
        <v>0</v>
      </c>
      <c r="BJ304" s="3" t="s">
        <v>135</v>
      </c>
      <c r="BK304" s="173" t="n">
        <f aca="false">ROUND(I304*H304,2)</f>
        <v>0</v>
      </c>
      <c r="BL304" s="3" t="s">
        <v>202</v>
      </c>
      <c r="BM304" s="172" t="s">
        <v>616</v>
      </c>
    </row>
    <row r="305" s="27" customFormat="true" ht="37.8" hidden="false" customHeight="true" outlineLevel="0" collapsed="false">
      <c r="A305" s="22"/>
      <c r="B305" s="160"/>
      <c r="C305" s="161" t="s">
        <v>617</v>
      </c>
      <c r="D305" s="161" t="s">
        <v>130</v>
      </c>
      <c r="E305" s="162" t="s">
        <v>618</v>
      </c>
      <c r="F305" s="163" t="s">
        <v>619</v>
      </c>
      <c r="G305" s="164" t="s">
        <v>213</v>
      </c>
      <c r="H305" s="165" t="n">
        <v>14</v>
      </c>
      <c r="I305" s="166"/>
      <c r="J305" s="167" t="n">
        <f aca="false">ROUND(I305*H305,2)</f>
        <v>0</v>
      </c>
      <c r="K305" s="163" t="s">
        <v>142</v>
      </c>
      <c r="L305" s="23"/>
      <c r="M305" s="168"/>
      <c r="N305" s="169" t="s">
        <v>40</v>
      </c>
      <c r="O305" s="60"/>
      <c r="P305" s="170" t="n">
        <f aca="false">O305*H305</f>
        <v>0</v>
      </c>
      <c r="Q305" s="170" t="n">
        <v>0</v>
      </c>
      <c r="R305" s="170" t="n">
        <f aca="false">Q305*H305</f>
        <v>0</v>
      </c>
      <c r="S305" s="170" t="n">
        <v>4.8E-005</v>
      </c>
      <c r="T305" s="171" t="n">
        <f aca="false">S305*H305</f>
        <v>0.000672</v>
      </c>
      <c r="U305" s="22"/>
      <c r="V305" s="22"/>
      <c r="W305" s="22"/>
      <c r="X305" s="22"/>
      <c r="Y305" s="22"/>
      <c r="Z305" s="22"/>
      <c r="AA305" s="22"/>
      <c r="AB305" s="22"/>
      <c r="AC305" s="22"/>
      <c r="AD305" s="22"/>
      <c r="AE305" s="22"/>
      <c r="AR305" s="172" t="s">
        <v>202</v>
      </c>
      <c r="AT305" s="172" t="s">
        <v>130</v>
      </c>
      <c r="AU305" s="172" t="s">
        <v>135</v>
      </c>
      <c r="AY305" s="3" t="s">
        <v>127</v>
      </c>
      <c r="BE305" s="173" t="n">
        <f aca="false">IF(N305="základní",J305,0)</f>
        <v>0</v>
      </c>
      <c r="BF305" s="173" t="n">
        <f aca="false">IF(N305="snížená",J305,0)</f>
        <v>0</v>
      </c>
      <c r="BG305" s="173" t="n">
        <f aca="false">IF(N305="zákl. přenesená",J305,0)</f>
        <v>0</v>
      </c>
      <c r="BH305" s="173" t="n">
        <f aca="false">IF(N305="sníž. přenesená",J305,0)</f>
        <v>0</v>
      </c>
      <c r="BI305" s="173" t="n">
        <f aca="false">IF(N305="nulová",J305,0)</f>
        <v>0</v>
      </c>
      <c r="BJ305" s="3" t="s">
        <v>135</v>
      </c>
      <c r="BK305" s="173" t="n">
        <f aca="false">ROUND(I305*H305,2)</f>
        <v>0</v>
      </c>
      <c r="BL305" s="3" t="s">
        <v>202</v>
      </c>
      <c r="BM305" s="172" t="s">
        <v>620</v>
      </c>
    </row>
    <row r="306" s="27" customFormat="true" ht="21.75" hidden="false" customHeight="true" outlineLevel="0" collapsed="false">
      <c r="A306" s="22"/>
      <c r="B306" s="160"/>
      <c r="C306" s="161" t="s">
        <v>621</v>
      </c>
      <c r="D306" s="161" t="s">
        <v>130</v>
      </c>
      <c r="E306" s="162" t="s">
        <v>622</v>
      </c>
      <c r="F306" s="163" t="s">
        <v>623</v>
      </c>
      <c r="G306" s="164" t="s">
        <v>213</v>
      </c>
      <c r="H306" s="165" t="n">
        <v>3</v>
      </c>
      <c r="I306" s="166"/>
      <c r="J306" s="167" t="n">
        <f aca="false">ROUND(I306*H306,2)</f>
        <v>0</v>
      </c>
      <c r="K306" s="163" t="s">
        <v>142</v>
      </c>
      <c r="L306" s="23"/>
      <c r="M306" s="168"/>
      <c r="N306" s="169" t="s">
        <v>40</v>
      </c>
      <c r="O306" s="60"/>
      <c r="P306" s="170" t="n">
        <f aca="false">O306*H306</f>
        <v>0</v>
      </c>
      <c r="Q306" s="170" t="n">
        <v>0</v>
      </c>
      <c r="R306" s="170" t="n">
        <f aca="false">Q306*H306</f>
        <v>0</v>
      </c>
      <c r="S306" s="170" t="n">
        <v>0</v>
      </c>
      <c r="T306" s="171" t="n">
        <f aca="false">S306*H306</f>
        <v>0</v>
      </c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  <c r="AR306" s="172" t="s">
        <v>202</v>
      </c>
      <c r="AT306" s="172" t="s">
        <v>130</v>
      </c>
      <c r="AU306" s="172" t="s">
        <v>135</v>
      </c>
      <c r="AY306" s="3" t="s">
        <v>127</v>
      </c>
      <c r="BE306" s="173" t="n">
        <f aca="false">IF(N306="základní",J306,0)</f>
        <v>0</v>
      </c>
      <c r="BF306" s="173" t="n">
        <f aca="false">IF(N306="snížená",J306,0)</f>
        <v>0</v>
      </c>
      <c r="BG306" s="173" t="n">
        <f aca="false">IF(N306="zákl. přenesená",J306,0)</f>
        <v>0</v>
      </c>
      <c r="BH306" s="173" t="n">
        <f aca="false">IF(N306="sníž. přenesená",J306,0)</f>
        <v>0</v>
      </c>
      <c r="BI306" s="173" t="n">
        <f aca="false">IF(N306="nulová",J306,0)</f>
        <v>0</v>
      </c>
      <c r="BJ306" s="3" t="s">
        <v>135</v>
      </c>
      <c r="BK306" s="173" t="n">
        <f aca="false">ROUND(I306*H306,2)</f>
        <v>0</v>
      </c>
      <c r="BL306" s="3" t="s">
        <v>202</v>
      </c>
      <c r="BM306" s="172" t="s">
        <v>624</v>
      </c>
    </row>
    <row r="307" s="27" customFormat="true" ht="21.75" hidden="false" customHeight="true" outlineLevel="0" collapsed="false">
      <c r="A307" s="22"/>
      <c r="B307" s="160"/>
      <c r="C307" s="194" t="s">
        <v>625</v>
      </c>
      <c r="D307" s="194" t="s">
        <v>515</v>
      </c>
      <c r="E307" s="195" t="s">
        <v>626</v>
      </c>
      <c r="F307" s="196" t="s">
        <v>627</v>
      </c>
      <c r="G307" s="197" t="s">
        <v>213</v>
      </c>
      <c r="H307" s="198" t="n">
        <v>3</v>
      </c>
      <c r="I307" s="199"/>
      <c r="J307" s="200" t="n">
        <f aca="false">ROUND(I307*H307,2)</f>
        <v>0</v>
      </c>
      <c r="K307" s="163" t="s">
        <v>142</v>
      </c>
      <c r="L307" s="201"/>
      <c r="M307" s="202"/>
      <c r="N307" s="203" t="s">
        <v>40</v>
      </c>
      <c r="O307" s="60"/>
      <c r="P307" s="170" t="n">
        <f aca="false">O307*H307</f>
        <v>0</v>
      </c>
      <c r="Q307" s="170" t="n">
        <v>1E-005</v>
      </c>
      <c r="R307" s="170" t="n">
        <f aca="false">Q307*H307</f>
        <v>3E-005</v>
      </c>
      <c r="S307" s="170" t="n">
        <v>0</v>
      </c>
      <c r="T307" s="171" t="n">
        <f aca="false">S307*H307</f>
        <v>0</v>
      </c>
      <c r="U307" s="22"/>
      <c r="V307" s="22"/>
      <c r="W307" s="22"/>
      <c r="X307" s="22"/>
      <c r="Y307" s="22"/>
      <c r="Z307" s="22"/>
      <c r="AA307" s="22"/>
      <c r="AB307" s="22"/>
      <c r="AC307" s="22"/>
      <c r="AD307" s="22"/>
      <c r="AE307" s="22"/>
      <c r="AR307" s="172" t="s">
        <v>292</v>
      </c>
      <c r="AT307" s="172" t="s">
        <v>515</v>
      </c>
      <c r="AU307" s="172" t="s">
        <v>135</v>
      </c>
      <c r="AY307" s="3" t="s">
        <v>127</v>
      </c>
      <c r="BE307" s="173" t="n">
        <f aca="false">IF(N307="základní",J307,0)</f>
        <v>0</v>
      </c>
      <c r="BF307" s="173" t="n">
        <f aca="false">IF(N307="snížená",J307,0)</f>
        <v>0</v>
      </c>
      <c r="BG307" s="173" t="n">
        <f aca="false">IF(N307="zákl. přenesená",J307,0)</f>
        <v>0</v>
      </c>
      <c r="BH307" s="173" t="n">
        <f aca="false">IF(N307="sníž. přenesená",J307,0)</f>
        <v>0</v>
      </c>
      <c r="BI307" s="173" t="n">
        <f aca="false">IF(N307="nulová",J307,0)</f>
        <v>0</v>
      </c>
      <c r="BJ307" s="3" t="s">
        <v>135</v>
      </c>
      <c r="BK307" s="173" t="n">
        <f aca="false">ROUND(I307*H307,2)</f>
        <v>0</v>
      </c>
      <c r="BL307" s="3" t="s">
        <v>202</v>
      </c>
      <c r="BM307" s="172" t="s">
        <v>628</v>
      </c>
    </row>
    <row r="308" s="27" customFormat="true" ht="16.5" hidden="false" customHeight="true" outlineLevel="0" collapsed="false">
      <c r="A308" s="22"/>
      <c r="B308" s="160"/>
      <c r="C308" s="194" t="s">
        <v>629</v>
      </c>
      <c r="D308" s="194" t="s">
        <v>515</v>
      </c>
      <c r="E308" s="195" t="s">
        <v>630</v>
      </c>
      <c r="F308" s="196" t="s">
        <v>631</v>
      </c>
      <c r="G308" s="197" t="s">
        <v>213</v>
      </c>
      <c r="H308" s="198" t="n">
        <v>3</v>
      </c>
      <c r="I308" s="199"/>
      <c r="J308" s="200" t="n">
        <f aca="false">ROUND(I308*H308,2)</f>
        <v>0</v>
      </c>
      <c r="K308" s="163" t="s">
        <v>142</v>
      </c>
      <c r="L308" s="201"/>
      <c r="M308" s="202"/>
      <c r="N308" s="203" t="s">
        <v>40</v>
      </c>
      <c r="O308" s="60"/>
      <c r="P308" s="170" t="n">
        <f aca="false">O308*H308</f>
        <v>0</v>
      </c>
      <c r="Q308" s="170" t="n">
        <v>0.0002</v>
      </c>
      <c r="R308" s="170" t="n">
        <f aca="false">Q308*H308</f>
        <v>0.0006</v>
      </c>
      <c r="S308" s="170" t="n">
        <v>0</v>
      </c>
      <c r="T308" s="171" t="n">
        <f aca="false">S308*H308</f>
        <v>0</v>
      </c>
      <c r="U308" s="22"/>
      <c r="V308" s="22"/>
      <c r="W308" s="22"/>
      <c r="X308" s="22"/>
      <c r="Y308" s="22"/>
      <c r="Z308" s="22"/>
      <c r="AA308" s="22"/>
      <c r="AB308" s="22"/>
      <c r="AC308" s="22"/>
      <c r="AD308" s="22"/>
      <c r="AE308" s="22"/>
      <c r="AR308" s="172" t="s">
        <v>292</v>
      </c>
      <c r="AT308" s="172" t="s">
        <v>515</v>
      </c>
      <c r="AU308" s="172" t="s">
        <v>135</v>
      </c>
      <c r="AY308" s="3" t="s">
        <v>127</v>
      </c>
      <c r="BE308" s="173" t="n">
        <f aca="false">IF(N308="základní",J308,0)</f>
        <v>0</v>
      </c>
      <c r="BF308" s="173" t="n">
        <f aca="false">IF(N308="snížená",J308,0)</f>
        <v>0</v>
      </c>
      <c r="BG308" s="173" t="n">
        <f aca="false">IF(N308="zákl. přenesená",J308,0)</f>
        <v>0</v>
      </c>
      <c r="BH308" s="173" t="n">
        <f aca="false">IF(N308="sníž. přenesená",J308,0)</f>
        <v>0</v>
      </c>
      <c r="BI308" s="173" t="n">
        <f aca="false">IF(N308="nulová",J308,0)</f>
        <v>0</v>
      </c>
      <c r="BJ308" s="3" t="s">
        <v>135</v>
      </c>
      <c r="BK308" s="173" t="n">
        <f aca="false">ROUND(I308*H308,2)</f>
        <v>0</v>
      </c>
      <c r="BL308" s="3" t="s">
        <v>202</v>
      </c>
      <c r="BM308" s="172" t="s">
        <v>632</v>
      </c>
    </row>
    <row r="309" s="27" customFormat="true" ht="24.15" hidden="false" customHeight="true" outlineLevel="0" collapsed="false">
      <c r="A309" s="22"/>
      <c r="B309" s="160"/>
      <c r="C309" s="161" t="s">
        <v>633</v>
      </c>
      <c r="D309" s="161" t="s">
        <v>130</v>
      </c>
      <c r="E309" s="162" t="s">
        <v>634</v>
      </c>
      <c r="F309" s="163" t="s">
        <v>635</v>
      </c>
      <c r="G309" s="164" t="s">
        <v>213</v>
      </c>
      <c r="H309" s="165" t="n">
        <v>4</v>
      </c>
      <c r="I309" s="166"/>
      <c r="J309" s="167" t="n">
        <f aca="false">ROUND(I309*H309,2)</f>
        <v>0</v>
      </c>
      <c r="K309" s="163" t="s">
        <v>142</v>
      </c>
      <c r="L309" s="23"/>
      <c r="M309" s="168"/>
      <c r="N309" s="169" t="s">
        <v>40</v>
      </c>
      <c r="O309" s="60"/>
      <c r="P309" s="170" t="n">
        <f aca="false">O309*H309</f>
        <v>0</v>
      </c>
      <c r="Q309" s="170" t="n">
        <v>0</v>
      </c>
      <c r="R309" s="170" t="n">
        <f aca="false">Q309*H309</f>
        <v>0</v>
      </c>
      <c r="S309" s="170" t="n">
        <v>0</v>
      </c>
      <c r="T309" s="171" t="n">
        <f aca="false">S309*H309</f>
        <v>0</v>
      </c>
      <c r="U309" s="22"/>
      <c r="V309" s="22"/>
      <c r="W309" s="22"/>
      <c r="X309" s="22"/>
      <c r="Y309" s="22"/>
      <c r="Z309" s="22"/>
      <c r="AA309" s="22"/>
      <c r="AB309" s="22"/>
      <c r="AC309" s="22"/>
      <c r="AD309" s="22"/>
      <c r="AE309" s="22"/>
      <c r="AR309" s="172" t="s">
        <v>202</v>
      </c>
      <c r="AT309" s="172" t="s">
        <v>130</v>
      </c>
      <c r="AU309" s="172" t="s">
        <v>135</v>
      </c>
      <c r="AY309" s="3" t="s">
        <v>127</v>
      </c>
      <c r="BE309" s="173" t="n">
        <f aca="false">IF(N309="základní",J309,0)</f>
        <v>0</v>
      </c>
      <c r="BF309" s="173" t="n">
        <f aca="false">IF(N309="snížená",J309,0)</f>
        <v>0</v>
      </c>
      <c r="BG309" s="173" t="n">
        <f aca="false">IF(N309="zákl. přenesená",J309,0)</f>
        <v>0</v>
      </c>
      <c r="BH309" s="173" t="n">
        <f aca="false">IF(N309="sníž. přenesená",J309,0)</f>
        <v>0</v>
      </c>
      <c r="BI309" s="173" t="n">
        <f aca="false">IF(N309="nulová",J309,0)</f>
        <v>0</v>
      </c>
      <c r="BJ309" s="3" t="s">
        <v>135</v>
      </c>
      <c r="BK309" s="173" t="n">
        <f aca="false">ROUND(I309*H309,2)</f>
        <v>0</v>
      </c>
      <c r="BL309" s="3" t="s">
        <v>202</v>
      </c>
      <c r="BM309" s="172" t="s">
        <v>636</v>
      </c>
    </row>
    <row r="310" s="27" customFormat="true" ht="37.8" hidden="false" customHeight="true" outlineLevel="0" collapsed="false">
      <c r="A310" s="22"/>
      <c r="B310" s="160"/>
      <c r="C310" s="194" t="s">
        <v>637</v>
      </c>
      <c r="D310" s="194" t="s">
        <v>515</v>
      </c>
      <c r="E310" s="195" t="s">
        <v>638</v>
      </c>
      <c r="F310" s="196" t="s">
        <v>639</v>
      </c>
      <c r="G310" s="197" t="s">
        <v>213</v>
      </c>
      <c r="H310" s="198" t="n">
        <v>4</v>
      </c>
      <c r="I310" s="199"/>
      <c r="J310" s="200" t="n">
        <f aca="false">ROUND(I310*H310,2)</f>
        <v>0</v>
      </c>
      <c r="K310" s="196"/>
      <c r="L310" s="201"/>
      <c r="M310" s="202"/>
      <c r="N310" s="203" t="s">
        <v>40</v>
      </c>
      <c r="O310" s="60"/>
      <c r="P310" s="170" t="n">
        <f aca="false">O310*H310</f>
        <v>0</v>
      </c>
      <c r="Q310" s="170" t="n">
        <v>0.0008</v>
      </c>
      <c r="R310" s="170" t="n">
        <f aca="false">Q310*H310</f>
        <v>0.0032</v>
      </c>
      <c r="S310" s="170" t="n">
        <v>0</v>
      </c>
      <c r="T310" s="171" t="n">
        <f aca="false">S310*H310</f>
        <v>0</v>
      </c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  <c r="AR310" s="172" t="s">
        <v>292</v>
      </c>
      <c r="AT310" s="172" t="s">
        <v>515</v>
      </c>
      <c r="AU310" s="172" t="s">
        <v>135</v>
      </c>
      <c r="AY310" s="3" t="s">
        <v>127</v>
      </c>
      <c r="BE310" s="173" t="n">
        <f aca="false">IF(N310="základní",J310,0)</f>
        <v>0</v>
      </c>
      <c r="BF310" s="173" t="n">
        <f aca="false">IF(N310="snížená",J310,0)</f>
        <v>0</v>
      </c>
      <c r="BG310" s="173" t="n">
        <f aca="false">IF(N310="zákl. přenesená",J310,0)</f>
        <v>0</v>
      </c>
      <c r="BH310" s="173" t="n">
        <f aca="false">IF(N310="sníž. přenesená",J310,0)</f>
        <v>0</v>
      </c>
      <c r="BI310" s="173" t="n">
        <f aca="false">IF(N310="nulová",J310,0)</f>
        <v>0</v>
      </c>
      <c r="BJ310" s="3" t="s">
        <v>135</v>
      </c>
      <c r="BK310" s="173" t="n">
        <f aca="false">ROUND(I310*H310,2)</f>
        <v>0</v>
      </c>
      <c r="BL310" s="3" t="s">
        <v>202</v>
      </c>
      <c r="BM310" s="172" t="s">
        <v>640</v>
      </c>
    </row>
    <row r="311" s="27" customFormat="true" ht="37.8" hidden="false" customHeight="true" outlineLevel="0" collapsed="false">
      <c r="A311" s="22"/>
      <c r="B311" s="160"/>
      <c r="C311" s="161" t="s">
        <v>641</v>
      </c>
      <c r="D311" s="161" t="s">
        <v>130</v>
      </c>
      <c r="E311" s="162" t="s">
        <v>642</v>
      </c>
      <c r="F311" s="163" t="s">
        <v>643</v>
      </c>
      <c r="G311" s="164" t="s">
        <v>213</v>
      </c>
      <c r="H311" s="165" t="n">
        <v>7</v>
      </c>
      <c r="I311" s="166"/>
      <c r="J311" s="167" t="n">
        <f aca="false">ROUND(I311*H311,2)</f>
        <v>0</v>
      </c>
      <c r="K311" s="163" t="s">
        <v>142</v>
      </c>
      <c r="L311" s="23"/>
      <c r="M311" s="168"/>
      <c r="N311" s="169" t="s">
        <v>40</v>
      </c>
      <c r="O311" s="60"/>
      <c r="P311" s="170" t="n">
        <f aca="false">O311*H311</f>
        <v>0</v>
      </c>
      <c r="Q311" s="170" t="n">
        <v>0</v>
      </c>
      <c r="R311" s="170" t="n">
        <f aca="false">Q311*H311</f>
        <v>0</v>
      </c>
      <c r="S311" s="170" t="n">
        <v>0.0008</v>
      </c>
      <c r="T311" s="171" t="n">
        <f aca="false">S311*H311</f>
        <v>0.0056</v>
      </c>
      <c r="U311" s="22"/>
      <c r="V311" s="22"/>
      <c r="W311" s="22"/>
      <c r="X311" s="22"/>
      <c r="Y311" s="22"/>
      <c r="Z311" s="22"/>
      <c r="AA311" s="22"/>
      <c r="AB311" s="22"/>
      <c r="AC311" s="22"/>
      <c r="AD311" s="22"/>
      <c r="AE311" s="22"/>
      <c r="AR311" s="172" t="s">
        <v>202</v>
      </c>
      <c r="AT311" s="172" t="s">
        <v>130</v>
      </c>
      <c r="AU311" s="172" t="s">
        <v>135</v>
      </c>
      <c r="AY311" s="3" t="s">
        <v>127</v>
      </c>
      <c r="BE311" s="173" t="n">
        <f aca="false">IF(N311="základní",J311,0)</f>
        <v>0</v>
      </c>
      <c r="BF311" s="173" t="n">
        <f aca="false">IF(N311="snížená",J311,0)</f>
        <v>0</v>
      </c>
      <c r="BG311" s="173" t="n">
        <f aca="false">IF(N311="zákl. přenesená",J311,0)</f>
        <v>0</v>
      </c>
      <c r="BH311" s="173" t="n">
        <f aca="false">IF(N311="sníž. přenesená",J311,0)</f>
        <v>0</v>
      </c>
      <c r="BI311" s="173" t="n">
        <f aca="false">IF(N311="nulová",J311,0)</f>
        <v>0</v>
      </c>
      <c r="BJ311" s="3" t="s">
        <v>135</v>
      </c>
      <c r="BK311" s="173" t="n">
        <f aca="false">ROUND(I311*H311,2)</f>
        <v>0</v>
      </c>
      <c r="BL311" s="3" t="s">
        <v>202</v>
      </c>
      <c r="BM311" s="172" t="s">
        <v>644</v>
      </c>
    </row>
    <row r="312" s="27" customFormat="true" ht="16.5" hidden="false" customHeight="true" outlineLevel="0" collapsed="false">
      <c r="A312" s="22"/>
      <c r="B312" s="160"/>
      <c r="C312" s="161" t="s">
        <v>645</v>
      </c>
      <c r="D312" s="161" t="s">
        <v>130</v>
      </c>
      <c r="E312" s="162" t="s">
        <v>646</v>
      </c>
      <c r="F312" s="163" t="s">
        <v>647</v>
      </c>
      <c r="G312" s="164" t="s">
        <v>213</v>
      </c>
      <c r="H312" s="165" t="n">
        <v>1</v>
      </c>
      <c r="I312" s="166"/>
      <c r="J312" s="167" t="n">
        <f aca="false">ROUND(I312*H312,2)</f>
        <v>0</v>
      </c>
      <c r="K312" s="163"/>
      <c r="L312" s="23"/>
      <c r="M312" s="168"/>
      <c r="N312" s="169" t="s">
        <v>40</v>
      </c>
      <c r="O312" s="60"/>
      <c r="P312" s="170" t="n">
        <f aca="false">O312*H312</f>
        <v>0</v>
      </c>
      <c r="Q312" s="170" t="n">
        <v>0</v>
      </c>
      <c r="R312" s="170" t="n">
        <f aca="false">Q312*H312</f>
        <v>0</v>
      </c>
      <c r="S312" s="170" t="n">
        <v>0</v>
      </c>
      <c r="T312" s="171" t="n">
        <f aca="false">S312*H312</f>
        <v>0</v>
      </c>
      <c r="U312" s="22"/>
      <c r="V312" s="22"/>
      <c r="W312" s="22"/>
      <c r="X312" s="22"/>
      <c r="Y312" s="22"/>
      <c r="Z312" s="22"/>
      <c r="AA312" s="22"/>
      <c r="AB312" s="22"/>
      <c r="AC312" s="22"/>
      <c r="AD312" s="22"/>
      <c r="AE312" s="22"/>
      <c r="AR312" s="172" t="s">
        <v>202</v>
      </c>
      <c r="AT312" s="172" t="s">
        <v>130</v>
      </c>
      <c r="AU312" s="172" t="s">
        <v>135</v>
      </c>
      <c r="AY312" s="3" t="s">
        <v>127</v>
      </c>
      <c r="BE312" s="173" t="n">
        <f aca="false">IF(N312="základní",J312,0)</f>
        <v>0</v>
      </c>
      <c r="BF312" s="173" t="n">
        <f aca="false">IF(N312="snížená",J312,0)</f>
        <v>0</v>
      </c>
      <c r="BG312" s="173" t="n">
        <f aca="false">IF(N312="zákl. přenesená",J312,0)</f>
        <v>0</v>
      </c>
      <c r="BH312" s="173" t="n">
        <f aca="false">IF(N312="sníž. přenesená",J312,0)</f>
        <v>0</v>
      </c>
      <c r="BI312" s="173" t="n">
        <f aca="false">IF(N312="nulová",J312,0)</f>
        <v>0</v>
      </c>
      <c r="BJ312" s="3" t="s">
        <v>135</v>
      </c>
      <c r="BK312" s="173" t="n">
        <f aca="false">ROUND(I312*H312,2)</f>
        <v>0</v>
      </c>
      <c r="BL312" s="3" t="s">
        <v>202</v>
      </c>
      <c r="BM312" s="172" t="s">
        <v>648</v>
      </c>
    </row>
    <row r="313" s="27" customFormat="true" ht="24.15" hidden="false" customHeight="true" outlineLevel="0" collapsed="false">
      <c r="A313" s="22"/>
      <c r="B313" s="160"/>
      <c r="C313" s="161" t="s">
        <v>649</v>
      </c>
      <c r="D313" s="161" t="s">
        <v>130</v>
      </c>
      <c r="E313" s="162" t="s">
        <v>650</v>
      </c>
      <c r="F313" s="163" t="s">
        <v>651</v>
      </c>
      <c r="G313" s="164" t="s">
        <v>213</v>
      </c>
      <c r="H313" s="165" t="n">
        <v>1</v>
      </c>
      <c r="I313" s="166"/>
      <c r="J313" s="167" t="n">
        <f aca="false">ROUND(I313*H313,2)</f>
        <v>0</v>
      </c>
      <c r="K313" s="163" t="s">
        <v>142</v>
      </c>
      <c r="L313" s="23"/>
      <c r="M313" s="168"/>
      <c r="N313" s="169" t="s">
        <v>40</v>
      </c>
      <c r="O313" s="60"/>
      <c r="P313" s="170" t="n">
        <f aca="false">O313*H313</f>
        <v>0</v>
      </c>
      <c r="Q313" s="170" t="n">
        <v>0</v>
      </c>
      <c r="R313" s="170" t="n">
        <f aca="false">Q313*H313</f>
        <v>0</v>
      </c>
      <c r="S313" s="170" t="n">
        <v>0</v>
      </c>
      <c r="T313" s="171" t="n">
        <f aca="false">S313*H313</f>
        <v>0</v>
      </c>
      <c r="U313" s="22"/>
      <c r="V313" s="22"/>
      <c r="W313" s="22"/>
      <c r="X313" s="22"/>
      <c r="Y313" s="22"/>
      <c r="Z313" s="22"/>
      <c r="AA313" s="22"/>
      <c r="AB313" s="22"/>
      <c r="AC313" s="22"/>
      <c r="AD313" s="22"/>
      <c r="AE313" s="22"/>
      <c r="AR313" s="172" t="s">
        <v>202</v>
      </c>
      <c r="AT313" s="172" t="s">
        <v>130</v>
      </c>
      <c r="AU313" s="172" t="s">
        <v>135</v>
      </c>
      <c r="AY313" s="3" t="s">
        <v>127</v>
      </c>
      <c r="BE313" s="173" t="n">
        <f aca="false">IF(N313="základní",J313,0)</f>
        <v>0</v>
      </c>
      <c r="BF313" s="173" t="n">
        <f aca="false">IF(N313="snížená",J313,0)</f>
        <v>0</v>
      </c>
      <c r="BG313" s="173" t="n">
        <f aca="false">IF(N313="zákl. přenesená",J313,0)</f>
        <v>0</v>
      </c>
      <c r="BH313" s="173" t="n">
        <f aca="false">IF(N313="sníž. přenesená",J313,0)</f>
        <v>0</v>
      </c>
      <c r="BI313" s="173" t="n">
        <f aca="false">IF(N313="nulová",J313,0)</f>
        <v>0</v>
      </c>
      <c r="BJ313" s="3" t="s">
        <v>135</v>
      </c>
      <c r="BK313" s="173" t="n">
        <f aca="false">ROUND(I313*H313,2)</f>
        <v>0</v>
      </c>
      <c r="BL313" s="3" t="s">
        <v>202</v>
      </c>
      <c r="BM313" s="172" t="s">
        <v>652</v>
      </c>
    </row>
    <row r="314" s="27" customFormat="true" ht="21.75" hidden="false" customHeight="true" outlineLevel="0" collapsed="false">
      <c r="A314" s="22"/>
      <c r="B314" s="160"/>
      <c r="C314" s="161" t="s">
        <v>653</v>
      </c>
      <c r="D314" s="161" t="s">
        <v>130</v>
      </c>
      <c r="E314" s="162" t="s">
        <v>654</v>
      </c>
      <c r="F314" s="163" t="s">
        <v>655</v>
      </c>
      <c r="G314" s="164" t="s">
        <v>213</v>
      </c>
      <c r="H314" s="165" t="n">
        <v>1</v>
      </c>
      <c r="I314" s="166"/>
      <c r="J314" s="167" t="n">
        <f aca="false">ROUND(I314*H314,2)</f>
        <v>0</v>
      </c>
      <c r="K314" s="163" t="s">
        <v>142</v>
      </c>
      <c r="L314" s="23"/>
      <c r="M314" s="168"/>
      <c r="N314" s="169" t="s">
        <v>40</v>
      </c>
      <c r="O314" s="60"/>
      <c r="P314" s="170" t="n">
        <f aca="false">O314*H314</f>
        <v>0</v>
      </c>
      <c r="Q314" s="170" t="n">
        <v>0</v>
      </c>
      <c r="R314" s="170" t="n">
        <f aca="false">Q314*H314</f>
        <v>0</v>
      </c>
      <c r="S314" s="170" t="n">
        <v>0</v>
      </c>
      <c r="T314" s="171" t="n">
        <f aca="false">S314*H314</f>
        <v>0</v>
      </c>
      <c r="U314" s="22"/>
      <c r="V314" s="22"/>
      <c r="W314" s="22"/>
      <c r="X314" s="22"/>
      <c r="Y314" s="22"/>
      <c r="Z314" s="22"/>
      <c r="AA314" s="22"/>
      <c r="AB314" s="22"/>
      <c r="AC314" s="22"/>
      <c r="AD314" s="22"/>
      <c r="AE314" s="22"/>
      <c r="AR314" s="172" t="s">
        <v>202</v>
      </c>
      <c r="AT314" s="172" t="s">
        <v>130</v>
      </c>
      <c r="AU314" s="172" t="s">
        <v>135</v>
      </c>
      <c r="AY314" s="3" t="s">
        <v>127</v>
      </c>
      <c r="BE314" s="173" t="n">
        <f aca="false">IF(N314="základní",J314,0)</f>
        <v>0</v>
      </c>
      <c r="BF314" s="173" t="n">
        <f aca="false">IF(N314="snížená",J314,0)</f>
        <v>0</v>
      </c>
      <c r="BG314" s="173" t="n">
        <f aca="false">IF(N314="zákl. přenesená",J314,0)</f>
        <v>0</v>
      </c>
      <c r="BH314" s="173" t="n">
        <f aca="false">IF(N314="sníž. přenesená",J314,0)</f>
        <v>0</v>
      </c>
      <c r="BI314" s="173" t="n">
        <f aca="false">IF(N314="nulová",J314,0)</f>
        <v>0</v>
      </c>
      <c r="BJ314" s="3" t="s">
        <v>135</v>
      </c>
      <c r="BK314" s="173" t="n">
        <f aca="false">ROUND(I314*H314,2)</f>
        <v>0</v>
      </c>
      <c r="BL314" s="3" t="s">
        <v>202</v>
      </c>
      <c r="BM314" s="172" t="s">
        <v>656</v>
      </c>
    </row>
    <row r="315" s="27" customFormat="true" ht="21.75" hidden="false" customHeight="true" outlineLevel="0" collapsed="false">
      <c r="A315" s="22"/>
      <c r="B315" s="160"/>
      <c r="C315" s="161" t="s">
        <v>657</v>
      </c>
      <c r="D315" s="161" t="s">
        <v>130</v>
      </c>
      <c r="E315" s="162" t="s">
        <v>658</v>
      </c>
      <c r="F315" s="163" t="s">
        <v>659</v>
      </c>
      <c r="G315" s="164" t="s">
        <v>213</v>
      </c>
      <c r="H315" s="165" t="n">
        <v>1</v>
      </c>
      <c r="I315" s="166"/>
      <c r="J315" s="167" t="n">
        <f aca="false">ROUND(I315*H315,2)</f>
        <v>0</v>
      </c>
      <c r="K315" s="163"/>
      <c r="L315" s="23"/>
      <c r="M315" s="168"/>
      <c r="N315" s="169" t="s">
        <v>40</v>
      </c>
      <c r="O315" s="60"/>
      <c r="P315" s="170" t="n">
        <f aca="false">O315*H315</f>
        <v>0</v>
      </c>
      <c r="Q315" s="170" t="n">
        <v>0</v>
      </c>
      <c r="R315" s="170" t="n">
        <f aca="false">Q315*H315</f>
        <v>0</v>
      </c>
      <c r="S315" s="170" t="n">
        <v>0</v>
      </c>
      <c r="T315" s="171" t="n">
        <f aca="false">S315*H315</f>
        <v>0</v>
      </c>
      <c r="U315" s="22"/>
      <c r="V315" s="22"/>
      <c r="W315" s="22"/>
      <c r="X315" s="22"/>
      <c r="Y315" s="22"/>
      <c r="Z315" s="22"/>
      <c r="AA315" s="22"/>
      <c r="AB315" s="22"/>
      <c r="AC315" s="22"/>
      <c r="AD315" s="22"/>
      <c r="AE315" s="22"/>
      <c r="AR315" s="172" t="s">
        <v>202</v>
      </c>
      <c r="AT315" s="172" t="s">
        <v>130</v>
      </c>
      <c r="AU315" s="172" t="s">
        <v>135</v>
      </c>
      <c r="AY315" s="3" t="s">
        <v>127</v>
      </c>
      <c r="BE315" s="173" t="n">
        <f aca="false">IF(N315="základní",J315,0)</f>
        <v>0</v>
      </c>
      <c r="BF315" s="173" t="n">
        <f aca="false">IF(N315="snížená",J315,0)</f>
        <v>0</v>
      </c>
      <c r="BG315" s="173" t="n">
        <f aca="false">IF(N315="zákl. přenesená",J315,0)</f>
        <v>0</v>
      </c>
      <c r="BH315" s="173" t="n">
        <f aca="false">IF(N315="sníž. přenesená",J315,0)</f>
        <v>0</v>
      </c>
      <c r="BI315" s="173" t="n">
        <f aca="false">IF(N315="nulová",J315,0)</f>
        <v>0</v>
      </c>
      <c r="BJ315" s="3" t="s">
        <v>135</v>
      </c>
      <c r="BK315" s="173" t="n">
        <f aca="false">ROUND(I315*H315,2)</f>
        <v>0</v>
      </c>
      <c r="BL315" s="3" t="s">
        <v>202</v>
      </c>
      <c r="BM315" s="172" t="s">
        <v>660</v>
      </c>
    </row>
    <row r="316" s="27" customFormat="true" ht="24.15" hidden="false" customHeight="true" outlineLevel="0" collapsed="false">
      <c r="A316" s="22"/>
      <c r="B316" s="160"/>
      <c r="C316" s="161" t="s">
        <v>661</v>
      </c>
      <c r="D316" s="161" t="s">
        <v>130</v>
      </c>
      <c r="E316" s="162" t="s">
        <v>662</v>
      </c>
      <c r="F316" s="163" t="s">
        <v>663</v>
      </c>
      <c r="G316" s="164" t="s">
        <v>343</v>
      </c>
      <c r="H316" s="193"/>
      <c r="I316" s="166"/>
      <c r="J316" s="167" t="n">
        <f aca="false">ROUND(I316*H316,2)</f>
        <v>0</v>
      </c>
      <c r="K316" s="163" t="s">
        <v>142</v>
      </c>
      <c r="L316" s="23"/>
      <c r="M316" s="168"/>
      <c r="N316" s="169" t="s">
        <v>40</v>
      </c>
      <c r="O316" s="60"/>
      <c r="P316" s="170" t="n">
        <f aca="false">O316*H316</f>
        <v>0</v>
      </c>
      <c r="Q316" s="170" t="n">
        <v>0</v>
      </c>
      <c r="R316" s="170" t="n">
        <f aca="false">Q316*H316</f>
        <v>0</v>
      </c>
      <c r="S316" s="170" t="n">
        <v>0</v>
      </c>
      <c r="T316" s="171" t="n">
        <f aca="false">S316*H316</f>
        <v>0</v>
      </c>
      <c r="U316" s="22"/>
      <c r="V316" s="22"/>
      <c r="W316" s="22"/>
      <c r="X316" s="22"/>
      <c r="Y316" s="22"/>
      <c r="Z316" s="22"/>
      <c r="AA316" s="22"/>
      <c r="AB316" s="22"/>
      <c r="AC316" s="22"/>
      <c r="AD316" s="22"/>
      <c r="AE316" s="22"/>
      <c r="AR316" s="172" t="s">
        <v>202</v>
      </c>
      <c r="AT316" s="172" t="s">
        <v>130</v>
      </c>
      <c r="AU316" s="172" t="s">
        <v>135</v>
      </c>
      <c r="AY316" s="3" t="s">
        <v>127</v>
      </c>
      <c r="BE316" s="173" t="n">
        <f aca="false">IF(N316="základní",J316,0)</f>
        <v>0</v>
      </c>
      <c r="BF316" s="173" t="n">
        <f aca="false">IF(N316="snížená",J316,0)</f>
        <v>0</v>
      </c>
      <c r="BG316" s="173" t="n">
        <f aca="false">IF(N316="zákl. přenesená",J316,0)</f>
        <v>0</v>
      </c>
      <c r="BH316" s="173" t="n">
        <f aca="false">IF(N316="sníž. přenesená",J316,0)</f>
        <v>0</v>
      </c>
      <c r="BI316" s="173" t="n">
        <f aca="false">IF(N316="nulová",J316,0)</f>
        <v>0</v>
      </c>
      <c r="BJ316" s="3" t="s">
        <v>135</v>
      </c>
      <c r="BK316" s="173" t="n">
        <f aca="false">ROUND(I316*H316,2)</f>
        <v>0</v>
      </c>
      <c r="BL316" s="3" t="s">
        <v>202</v>
      </c>
      <c r="BM316" s="172" t="s">
        <v>664</v>
      </c>
    </row>
    <row r="317" s="146" customFormat="true" ht="22.8" hidden="false" customHeight="true" outlineLevel="0" collapsed="false">
      <c r="B317" s="147"/>
      <c r="D317" s="148" t="s">
        <v>73</v>
      </c>
      <c r="E317" s="158" t="s">
        <v>665</v>
      </c>
      <c r="F317" s="158" t="s">
        <v>666</v>
      </c>
      <c r="I317" s="150"/>
      <c r="J317" s="159" t="n">
        <f aca="false">BK317</f>
        <v>0</v>
      </c>
      <c r="L317" s="147"/>
      <c r="M317" s="152"/>
      <c r="N317" s="153"/>
      <c r="O317" s="153"/>
      <c r="P317" s="154" t="n">
        <f aca="false">SUM(P318:P323)</f>
        <v>0</v>
      </c>
      <c r="Q317" s="153"/>
      <c r="R317" s="154" t="n">
        <f aca="false">SUM(R318:R323)</f>
        <v>1.16399812</v>
      </c>
      <c r="S317" s="153"/>
      <c r="T317" s="155" t="n">
        <f aca="false">SUM(T318:T323)</f>
        <v>0</v>
      </c>
      <c r="AR317" s="148" t="s">
        <v>135</v>
      </c>
      <c r="AT317" s="156" t="s">
        <v>73</v>
      </c>
      <c r="AU317" s="156" t="s">
        <v>79</v>
      </c>
      <c r="AY317" s="148" t="s">
        <v>127</v>
      </c>
      <c r="BK317" s="157" t="n">
        <f aca="false">SUM(BK318:BK323)</f>
        <v>0</v>
      </c>
    </row>
    <row r="318" s="27" customFormat="true" ht="33" hidden="false" customHeight="true" outlineLevel="0" collapsed="false">
      <c r="A318" s="22"/>
      <c r="B318" s="160"/>
      <c r="C318" s="161" t="s">
        <v>667</v>
      </c>
      <c r="D318" s="161" t="s">
        <v>130</v>
      </c>
      <c r="E318" s="162" t="s">
        <v>668</v>
      </c>
      <c r="F318" s="163" t="s">
        <v>669</v>
      </c>
      <c r="G318" s="164" t="s">
        <v>133</v>
      </c>
      <c r="H318" s="165" t="n">
        <v>56.908</v>
      </c>
      <c r="I318" s="166"/>
      <c r="J318" s="167" t="n">
        <f aca="false">ROUND(I318*H318,2)</f>
        <v>0</v>
      </c>
      <c r="K318" s="163" t="s">
        <v>142</v>
      </c>
      <c r="L318" s="23"/>
      <c r="M318" s="168"/>
      <c r="N318" s="169" t="s">
        <v>40</v>
      </c>
      <c r="O318" s="60"/>
      <c r="P318" s="170" t="n">
        <f aca="false">O318*H318</f>
        <v>0</v>
      </c>
      <c r="Q318" s="170" t="n">
        <v>0.01959</v>
      </c>
      <c r="R318" s="170" t="n">
        <f aca="false">Q318*H318</f>
        <v>1.11482772</v>
      </c>
      <c r="S318" s="170" t="n">
        <v>0</v>
      </c>
      <c r="T318" s="171" t="n">
        <f aca="false">S318*H318</f>
        <v>0</v>
      </c>
      <c r="U318" s="22"/>
      <c r="V318" s="22"/>
      <c r="W318" s="22"/>
      <c r="X318" s="22"/>
      <c r="Y318" s="22"/>
      <c r="Z318" s="22"/>
      <c r="AA318" s="22"/>
      <c r="AB318" s="22"/>
      <c r="AC318" s="22"/>
      <c r="AD318" s="22"/>
      <c r="AE318" s="22"/>
      <c r="AR318" s="172" t="s">
        <v>202</v>
      </c>
      <c r="AT318" s="172" t="s">
        <v>130</v>
      </c>
      <c r="AU318" s="172" t="s">
        <v>135</v>
      </c>
      <c r="AY318" s="3" t="s">
        <v>127</v>
      </c>
      <c r="BE318" s="173" t="n">
        <f aca="false">IF(N318="základní",J318,0)</f>
        <v>0</v>
      </c>
      <c r="BF318" s="173" t="n">
        <f aca="false">IF(N318="snížená",J318,0)</f>
        <v>0</v>
      </c>
      <c r="BG318" s="173" t="n">
        <f aca="false">IF(N318="zákl. přenesená",J318,0)</f>
        <v>0</v>
      </c>
      <c r="BH318" s="173" t="n">
        <f aca="false">IF(N318="sníž. přenesená",J318,0)</f>
        <v>0</v>
      </c>
      <c r="BI318" s="173" t="n">
        <f aca="false">IF(N318="nulová",J318,0)</f>
        <v>0</v>
      </c>
      <c r="BJ318" s="3" t="s">
        <v>135</v>
      </c>
      <c r="BK318" s="173" t="n">
        <f aca="false">ROUND(I318*H318,2)</f>
        <v>0</v>
      </c>
      <c r="BL318" s="3" t="s">
        <v>202</v>
      </c>
      <c r="BM318" s="172" t="s">
        <v>670</v>
      </c>
    </row>
    <row r="319" s="174" customFormat="true" ht="12.8" hidden="false" customHeight="false" outlineLevel="0" collapsed="false">
      <c r="B319" s="175"/>
      <c r="D319" s="176" t="s">
        <v>137</v>
      </c>
      <c r="E319" s="177"/>
      <c r="F319" s="178" t="s">
        <v>671</v>
      </c>
      <c r="H319" s="179" t="n">
        <v>56.908</v>
      </c>
      <c r="I319" s="180"/>
      <c r="L319" s="175"/>
      <c r="M319" s="181"/>
      <c r="N319" s="182"/>
      <c r="O319" s="182"/>
      <c r="P319" s="182"/>
      <c r="Q319" s="182"/>
      <c r="R319" s="182"/>
      <c r="S319" s="182"/>
      <c r="T319" s="183"/>
      <c r="AT319" s="177" t="s">
        <v>137</v>
      </c>
      <c r="AU319" s="177" t="s">
        <v>135</v>
      </c>
      <c r="AV319" s="174" t="s">
        <v>135</v>
      </c>
      <c r="AW319" s="174" t="s">
        <v>31</v>
      </c>
      <c r="AX319" s="174" t="s">
        <v>79</v>
      </c>
      <c r="AY319" s="177" t="s">
        <v>127</v>
      </c>
    </row>
    <row r="320" s="27" customFormat="true" ht="24.15" hidden="false" customHeight="true" outlineLevel="0" collapsed="false">
      <c r="A320" s="22"/>
      <c r="B320" s="160"/>
      <c r="C320" s="161" t="s">
        <v>672</v>
      </c>
      <c r="D320" s="161" t="s">
        <v>130</v>
      </c>
      <c r="E320" s="162" t="s">
        <v>673</v>
      </c>
      <c r="F320" s="163" t="s">
        <v>674</v>
      </c>
      <c r="G320" s="164" t="s">
        <v>133</v>
      </c>
      <c r="H320" s="165" t="n">
        <v>56.91</v>
      </c>
      <c r="I320" s="166"/>
      <c r="J320" s="167" t="n">
        <f aca="false">ROUND(I320*H320,2)</f>
        <v>0</v>
      </c>
      <c r="K320" s="163" t="s">
        <v>142</v>
      </c>
      <c r="L320" s="23"/>
      <c r="M320" s="168"/>
      <c r="N320" s="169" t="s">
        <v>40</v>
      </c>
      <c r="O320" s="60"/>
      <c r="P320" s="170" t="n">
        <f aca="false">O320*H320</f>
        <v>0</v>
      </c>
      <c r="Q320" s="170" t="n">
        <v>0</v>
      </c>
      <c r="R320" s="170" t="n">
        <f aca="false">Q320*H320</f>
        <v>0</v>
      </c>
      <c r="S320" s="170" t="n">
        <v>0</v>
      </c>
      <c r="T320" s="171" t="n">
        <f aca="false">S320*H320</f>
        <v>0</v>
      </c>
      <c r="U320" s="22"/>
      <c r="V320" s="22"/>
      <c r="W320" s="22"/>
      <c r="X320" s="22"/>
      <c r="Y320" s="22"/>
      <c r="Z320" s="22"/>
      <c r="AA320" s="22"/>
      <c r="AB320" s="22"/>
      <c r="AC320" s="22"/>
      <c r="AD320" s="22"/>
      <c r="AE320" s="22"/>
      <c r="AR320" s="172" t="s">
        <v>202</v>
      </c>
      <c r="AT320" s="172" t="s">
        <v>130</v>
      </c>
      <c r="AU320" s="172" t="s">
        <v>135</v>
      </c>
      <c r="AY320" s="3" t="s">
        <v>127</v>
      </c>
      <c r="BE320" s="173" t="n">
        <f aca="false">IF(N320="základní",J320,0)</f>
        <v>0</v>
      </c>
      <c r="BF320" s="173" t="n">
        <f aca="false">IF(N320="snížená",J320,0)</f>
        <v>0</v>
      </c>
      <c r="BG320" s="173" t="n">
        <f aca="false">IF(N320="zákl. přenesená",J320,0)</f>
        <v>0</v>
      </c>
      <c r="BH320" s="173" t="n">
        <f aca="false">IF(N320="sníž. přenesená",J320,0)</f>
        <v>0</v>
      </c>
      <c r="BI320" s="173" t="n">
        <f aca="false">IF(N320="nulová",J320,0)</f>
        <v>0</v>
      </c>
      <c r="BJ320" s="3" t="s">
        <v>135</v>
      </c>
      <c r="BK320" s="173" t="n">
        <f aca="false">ROUND(I320*H320,2)</f>
        <v>0</v>
      </c>
      <c r="BL320" s="3" t="s">
        <v>202</v>
      </c>
      <c r="BM320" s="172" t="s">
        <v>675</v>
      </c>
    </row>
    <row r="321" s="27" customFormat="true" ht="16.5" hidden="false" customHeight="true" outlineLevel="0" collapsed="false">
      <c r="A321" s="22"/>
      <c r="B321" s="160"/>
      <c r="C321" s="194" t="s">
        <v>676</v>
      </c>
      <c r="D321" s="194" t="s">
        <v>515</v>
      </c>
      <c r="E321" s="195" t="s">
        <v>677</v>
      </c>
      <c r="F321" s="196" t="s">
        <v>678</v>
      </c>
      <c r="G321" s="197" t="s">
        <v>133</v>
      </c>
      <c r="H321" s="198" t="n">
        <v>61.463</v>
      </c>
      <c r="I321" s="199"/>
      <c r="J321" s="200" t="n">
        <f aca="false">ROUND(I321*H321,2)</f>
        <v>0</v>
      </c>
      <c r="K321" s="196" t="s">
        <v>142</v>
      </c>
      <c r="L321" s="201"/>
      <c r="M321" s="202"/>
      <c r="N321" s="203" t="s">
        <v>40</v>
      </c>
      <c r="O321" s="60"/>
      <c r="P321" s="170" t="n">
        <f aca="false">O321*H321</f>
        <v>0</v>
      </c>
      <c r="Q321" s="170" t="n">
        <v>0.0008</v>
      </c>
      <c r="R321" s="170" t="n">
        <f aca="false">Q321*H321</f>
        <v>0.0491704</v>
      </c>
      <c r="S321" s="170" t="n">
        <v>0</v>
      </c>
      <c r="T321" s="171" t="n">
        <f aca="false">S321*H321</f>
        <v>0</v>
      </c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  <c r="AE321" s="22"/>
      <c r="AR321" s="172" t="s">
        <v>292</v>
      </c>
      <c r="AT321" s="172" t="s">
        <v>515</v>
      </c>
      <c r="AU321" s="172" t="s">
        <v>135</v>
      </c>
      <c r="AY321" s="3" t="s">
        <v>127</v>
      </c>
      <c r="BE321" s="173" t="n">
        <f aca="false">IF(N321="základní",J321,0)</f>
        <v>0</v>
      </c>
      <c r="BF321" s="173" t="n">
        <f aca="false">IF(N321="snížená",J321,0)</f>
        <v>0</v>
      </c>
      <c r="BG321" s="173" t="n">
        <f aca="false">IF(N321="zákl. přenesená",J321,0)</f>
        <v>0</v>
      </c>
      <c r="BH321" s="173" t="n">
        <f aca="false">IF(N321="sníž. přenesená",J321,0)</f>
        <v>0</v>
      </c>
      <c r="BI321" s="173" t="n">
        <f aca="false">IF(N321="nulová",J321,0)</f>
        <v>0</v>
      </c>
      <c r="BJ321" s="3" t="s">
        <v>135</v>
      </c>
      <c r="BK321" s="173" t="n">
        <f aca="false">ROUND(I321*H321,2)</f>
        <v>0</v>
      </c>
      <c r="BL321" s="3" t="s">
        <v>202</v>
      </c>
      <c r="BM321" s="172" t="s">
        <v>679</v>
      </c>
    </row>
    <row r="322" s="174" customFormat="true" ht="12.8" hidden="false" customHeight="false" outlineLevel="0" collapsed="false">
      <c r="B322" s="175"/>
      <c r="D322" s="176" t="s">
        <v>137</v>
      </c>
      <c r="F322" s="178" t="s">
        <v>680</v>
      </c>
      <c r="H322" s="179" t="n">
        <v>61.463</v>
      </c>
      <c r="I322" s="180"/>
      <c r="L322" s="175"/>
      <c r="M322" s="181"/>
      <c r="N322" s="182"/>
      <c r="O322" s="182"/>
      <c r="P322" s="182"/>
      <c r="Q322" s="182"/>
      <c r="R322" s="182"/>
      <c r="S322" s="182"/>
      <c r="T322" s="183"/>
      <c r="AT322" s="177" t="s">
        <v>137</v>
      </c>
      <c r="AU322" s="177" t="s">
        <v>135</v>
      </c>
      <c r="AV322" s="174" t="s">
        <v>135</v>
      </c>
      <c r="AW322" s="174" t="s">
        <v>2</v>
      </c>
      <c r="AX322" s="174" t="s">
        <v>79</v>
      </c>
      <c r="AY322" s="177" t="s">
        <v>127</v>
      </c>
    </row>
    <row r="323" s="27" customFormat="true" ht="24.15" hidden="false" customHeight="true" outlineLevel="0" collapsed="false">
      <c r="A323" s="22"/>
      <c r="B323" s="160"/>
      <c r="C323" s="161" t="s">
        <v>681</v>
      </c>
      <c r="D323" s="161" t="s">
        <v>130</v>
      </c>
      <c r="E323" s="162" t="s">
        <v>682</v>
      </c>
      <c r="F323" s="163" t="s">
        <v>683</v>
      </c>
      <c r="G323" s="164" t="s">
        <v>343</v>
      </c>
      <c r="H323" s="193"/>
      <c r="I323" s="166"/>
      <c r="J323" s="167" t="n">
        <f aca="false">ROUND(I323*H323,2)</f>
        <v>0</v>
      </c>
      <c r="K323" s="163" t="s">
        <v>142</v>
      </c>
      <c r="L323" s="23"/>
      <c r="M323" s="168"/>
      <c r="N323" s="169" t="s">
        <v>40</v>
      </c>
      <c r="O323" s="60"/>
      <c r="P323" s="170" t="n">
        <f aca="false">O323*H323</f>
        <v>0</v>
      </c>
      <c r="Q323" s="170" t="n">
        <v>0</v>
      </c>
      <c r="R323" s="170" t="n">
        <f aca="false">Q323*H323</f>
        <v>0</v>
      </c>
      <c r="S323" s="170" t="n">
        <v>0</v>
      </c>
      <c r="T323" s="171" t="n">
        <f aca="false">S323*H323</f>
        <v>0</v>
      </c>
      <c r="U323" s="22"/>
      <c r="V323" s="22"/>
      <c r="W323" s="22"/>
      <c r="X323" s="22"/>
      <c r="Y323" s="22"/>
      <c r="Z323" s="22"/>
      <c r="AA323" s="22"/>
      <c r="AB323" s="22"/>
      <c r="AC323" s="22"/>
      <c r="AD323" s="22"/>
      <c r="AE323" s="22"/>
      <c r="AR323" s="172" t="s">
        <v>202</v>
      </c>
      <c r="AT323" s="172" t="s">
        <v>130</v>
      </c>
      <c r="AU323" s="172" t="s">
        <v>135</v>
      </c>
      <c r="AY323" s="3" t="s">
        <v>127</v>
      </c>
      <c r="BE323" s="173" t="n">
        <f aca="false">IF(N323="základní",J323,0)</f>
        <v>0</v>
      </c>
      <c r="BF323" s="173" t="n">
        <f aca="false">IF(N323="snížená",J323,0)</f>
        <v>0</v>
      </c>
      <c r="BG323" s="173" t="n">
        <f aca="false">IF(N323="zákl. přenesená",J323,0)</f>
        <v>0</v>
      </c>
      <c r="BH323" s="173" t="n">
        <f aca="false">IF(N323="sníž. přenesená",J323,0)</f>
        <v>0</v>
      </c>
      <c r="BI323" s="173" t="n">
        <f aca="false">IF(N323="nulová",J323,0)</f>
        <v>0</v>
      </c>
      <c r="BJ323" s="3" t="s">
        <v>135</v>
      </c>
      <c r="BK323" s="173" t="n">
        <f aca="false">ROUND(I323*H323,2)</f>
        <v>0</v>
      </c>
      <c r="BL323" s="3" t="s">
        <v>202</v>
      </c>
      <c r="BM323" s="172" t="s">
        <v>684</v>
      </c>
    </row>
    <row r="324" s="146" customFormat="true" ht="22.8" hidden="false" customHeight="true" outlineLevel="0" collapsed="false">
      <c r="B324" s="147"/>
      <c r="D324" s="148" t="s">
        <v>73</v>
      </c>
      <c r="E324" s="158" t="s">
        <v>685</v>
      </c>
      <c r="F324" s="158" t="s">
        <v>686</v>
      </c>
      <c r="I324" s="150"/>
      <c r="J324" s="159" t="n">
        <f aca="false">BK324</f>
        <v>0</v>
      </c>
      <c r="L324" s="147"/>
      <c r="M324" s="152"/>
      <c r="N324" s="153"/>
      <c r="O324" s="153"/>
      <c r="P324" s="154" t="n">
        <f aca="false">SUM(P325:P332)</f>
        <v>0</v>
      </c>
      <c r="Q324" s="153"/>
      <c r="R324" s="154" t="n">
        <f aca="false">SUM(R325:R332)</f>
        <v>0.05069307</v>
      </c>
      <c r="S324" s="153"/>
      <c r="T324" s="155" t="n">
        <f aca="false">SUM(T325:T332)</f>
        <v>0</v>
      </c>
      <c r="AR324" s="148" t="s">
        <v>135</v>
      </c>
      <c r="AT324" s="156" t="s">
        <v>73</v>
      </c>
      <c r="AU324" s="156" t="s">
        <v>79</v>
      </c>
      <c r="AY324" s="148" t="s">
        <v>127</v>
      </c>
      <c r="BK324" s="157" t="n">
        <f aca="false">SUM(BK325:BK332)</f>
        <v>0</v>
      </c>
    </row>
    <row r="325" s="27" customFormat="true" ht="24.15" hidden="false" customHeight="true" outlineLevel="0" collapsed="false">
      <c r="A325" s="22"/>
      <c r="B325" s="160"/>
      <c r="C325" s="161" t="s">
        <v>687</v>
      </c>
      <c r="D325" s="161" t="s">
        <v>130</v>
      </c>
      <c r="E325" s="162" t="s">
        <v>688</v>
      </c>
      <c r="F325" s="163" t="s">
        <v>689</v>
      </c>
      <c r="G325" s="164" t="s">
        <v>133</v>
      </c>
      <c r="H325" s="165" t="n">
        <v>3.602</v>
      </c>
      <c r="I325" s="166"/>
      <c r="J325" s="167" t="n">
        <f aca="false">ROUND(I325*H325,2)</f>
        <v>0</v>
      </c>
      <c r="K325" s="163" t="s">
        <v>142</v>
      </c>
      <c r="L325" s="23"/>
      <c r="M325" s="168"/>
      <c r="N325" s="169" t="s">
        <v>40</v>
      </c>
      <c r="O325" s="60"/>
      <c r="P325" s="170" t="n">
        <f aca="false">O325*H325</f>
        <v>0</v>
      </c>
      <c r="Q325" s="170" t="n">
        <v>0.01385</v>
      </c>
      <c r="R325" s="170" t="n">
        <f aca="false">Q325*H325</f>
        <v>0.0498877</v>
      </c>
      <c r="S325" s="170" t="n">
        <v>0</v>
      </c>
      <c r="T325" s="171" t="n">
        <f aca="false">S325*H325</f>
        <v>0</v>
      </c>
      <c r="U325" s="22"/>
      <c r="V325" s="22"/>
      <c r="W325" s="22"/>
      <c r="X325" s="22"/>
      <c r="Y325" s="22"/>
      <c r="Z325" s="22"/>
      <c r="AA325" s="22"/>
      <c r="AB325" s="22"/>
      <c r="AC325" s="22"/>
      <c r="AD325" s="22"/>
      <c r="AE325" s="22"/>
      <c r="AR325" s="172" t="s">
        <v>202</v>
      </c>
      <c r="AT325" s="172" t="s">
        <v>130</v>
      </c>
      <c r="AU325" s="172" t="s">
        <v>135</v>
      </c>
      <c r="AY325" s="3" t="s">
        <v>127</v>
      </c>
      <c r="BE325" s="173" t="n">
        <f aca="false">IF(N325="základní",J325,0)</f>
        <v>0</v>
      </c>
      <c r="BF325" s="173" t="n">
        <f aca="false">IF(N325="snížená",J325,0)</f>
        <v>0</v>
      </c>
      <c r="BG325" s="173" t="n">
        <f aca="false">IF(N325="zákl. přenesená",J325,0)</f>
        <v>0</v>
      </c>
      <c r="BH325" s="173" t="n">
        <f aca="false">IF(N325="sníž. přenesená",J325,0)</f>
        <v>0</v>
      </c>
      <c r="BI325" s="173" t="n">
        <f aca="false">IF(N325="nulová",J325,0)</f>
        <v>0</v>
      </c>
      <c r="BJ325" s="3" t="s">
        <v>135</v>
      </c>
      <c r="BK325" s="173" t="n">
        <f aca="false">ROUND(I325*H325,2)</f>
        <v>0</v>
      </c>
      <c r="BL325" s="3" t="s">
        <v>202</v>
      </c>
      <c r="BM325" s="172" t="s">
        <v>690</v>
      </c>
    </row>
    <row r="326" s="174" customFormat="true" ht="12.8" hidden="false" customHeight="false" outlineLevel="0" collapsed="false">
      <c r="B326" s="175"/>
      <c r="D326" s="176" t="s">
        <v>137</v>
      </c>
      <c r="E326" s="177"/>
      <c r="F326" s="178" t="s">
        <v>691</v>
      </c>
      <c r="H326" s="179" t="n">
        <v>3.602</v>
      </c>
      <c r="I326" s="180"/>
      <c r="L326" s="175"/>
      <c r="M326" s="181"/>
      <c r="N326" s="182"/>
      <c r="O326" s="182"/>
      <c r="P326" s="182"/>
      <c r="Q326" s="182"/>
      <c r="R326" s="182"/>
      <c r="S326" s="182"/>
      <c r="T326" s="183"/>
      <c r="AT326" s="177" t="s">
        <v>137</v>
      </c>
      <c r="AU326" s="177" t="s">
        <v>135</v>
      </c>
      <c r="AV326" s="174" t="s">
        <v>135</v>
      </c>
      <c r="AW326" s="174" t="s">
        <v>31</v>
      </c>
      <c r="AX326" s="174" t="s">
        <v>79</v>
      </c>
      <c r="AY326" s="177" t="s">
        <v>127</v>
      </c>
    </row>
    <row r="327" s="27" customFormat="true" ht="16.5" hidden="false" customHeight="true" outlineLevel="0" collapsed="false">
      <c r="A327" s="22"/>
      <c r="B327" s="160"/>
      <c r="C327" s="161" t="s">
        <v>692</v>
      </c>
      <c r="D327" s="161" t="s">
        <v>130</v>
      </c>
      <c r="E327" s="162" t="s">
        <v>693</v>
      </c>
      <c r="F327" s="163" t="s">
        <v>694</v>
      </c>
      <c r="G327" s="164" t="s">
        <v>133</v>
      </c>
      <c r="H327" s="165" t="n">
        <v>3.602</v>
      </c>
      <c r="I327" s="166"/>
      <c r="J327" s="167" t="n">
        <f aca="false">ROUND(I327*H327,2)</f>
        <v>0</v>
      </c>
      <c r="K327" s="163" t="s">
        <v>142</v>
      </c>
      <c r="L327" s="23"/>
      <c r="M327" s="168"/>
      <c r="N327" s="169" t="s">
        <v>40</v>
      </c>
      <c r="O327" s="60"/>
      <c r="P327" s="170" t="n">
        <f aca="false">O327*H327</f>
        <v>0</v>
      </c>
      <c r="Q327" s="170" t="n">
        <v>0.0001</v>
      </c>
      <c r="R327" s="170" t="n">
        <f aca="false">Q327*H327</f>
        <v>0.0003602</v>
      </c>
      <c r="S327" s="170" t="n">
        <v>0</v>
      </c>
      <c r="T327" s="171" t="n">
        <f aca="false">S327*H327</f>
        <v>0</v>
      </c>
      <c r="U327" s="22"/>
      <c r="V327" s="22"/>
      <c r="W327" s="22"/>
      <c r="X327" s="22"/>
      <c r="Y327" s="22"/>
      <c r="Z327" s="22"/>
      <c r="AA327" s="22"/>
      <c r="AB327" s="22"/>
      <c r="AC327" s="22"/>
      <c r="AD327" s="22"/>
      <c r="AE327" s="22"/>
      <c r="AR327" s="172" t="s">
        <v>202</v>
      </c>
      <c r="AT327" s="172" t="s">
        <v>130</v>
      </c>
      <c r="AU327" s="172" t="s">
        <v>135</v>
      </c>
      <c r="AY327" s="3" t="s">
        <v>127</v>
      </c>
      <c r="BE327" s="173" t="n">
        <f aca="false">IF(N327="základní",J327,0)</f>
        <v>0</v>
      </c>
      <c r="BF327" s="173" t="n">
        <f aca="false">IF(N327="snížená",J327,0)</f>
        <v>0</v>
      </c>
      <c r="BG327" s="173" t="n">
        <f aca="false">IF(N327="zákl. přenesená",J327,0)</f>
        <v>0</v>
      </c>
      <c r="BH327" s="173" t="n">
        <f aca="false">IF(N327="sníž. přenesená",J327,0)</f>
        <v>0</v>
      </c>
      <c r="BI327" s="173" t="n">
        <f aca="false">IF(N327="nulová",J327,0)</f>
        <v>0</v>
      </c>
      <c r="BJ327" s="3" t="s">
        <v>135</v>
      </c>
      <c r="BK327" s="173" t="n">
        <f aca="false">ROUND(I327*H327,2)</f>
        <v>0</v>
      </c>
      <c r="BL327" s="3" t="s">
        <v>202</v>
      </c>
      <c r="BM327" s="172" t="s">
        <v>695</v>
      </c>
    </row>
    <row r="328" s="27" customFormat="true" ht="16.5" hidden="false" customHeight="true" outlineLevel="0" collapsed="false">
      <c r="A328" s="22"/>
      <c r="B328" s="160"/>
      <c r="C328" s="161" t="s">
        <v>696</v>
      </c>
      <c r="D328" s="161" t="s">
        <v>130</v>
      </c>
      <c r="E328" s="162" t="s">
        <v>697</v>
      </c>
      <c r="F328" s="163" t="s">
        <v>698</v>
      </c>
      <c r="G328" s="164" t="s">
        <v>133</v>
      </c>
      <c r="H328" s="165" t="n">
        <v>3.602</v>
      </c>
      <c r="I328" s="166"/>
      <c r="J328" s="167" t="n">
        <f aca="false">ROUND(I328*H328,2)</f>
        <v>0</v>
      </c>
      <c r="K328" s="163" t="s">
        <v>142</v>
      </c>
      <c r="L328" s="23"/>
      <c r="M328" s="168"/>
      <c r="N328" s="169" t="s">
        <v>40</v>
      </c>
      <c r="O328" s="60"/>
      <c r="P328" s="170" t="n">
        <f aca="false">O328*H328</f>
        <v>0</v>
      </c>
      <c r="Q328" s="170" t="n">
        <v>0</v>
      </c>
      <c r="R328" s="170" t="n">
        <f aca="false">Q328*H328</f>
        <v>0</v>
      </c>
      <c r="S328" s="170" t="n">
        <v>0</v>
      </c>
      <c r="T328" s="171" t="n">
        <f aca="false">S328*H328</f>
        <v>0</v>
      </c>
      <c r="U328" s="22"/>
      <c r="V328" s="22"/>
      <c r="W328" s="22"/>
      <c r="X328" s="22"/>
      <c r="Y328" s="22"/>
      <c r="Z328" s="22"/>
      <c r="AA328" s="22"/>
      <c r="AB328" s="22"/>
      <c r="AC328" s="22"/>
      <c r="AD328" s="22"/>
      <c r="AE328" s="22"/>
      <c r="AR328" s="172" t="s">
        <v>202</v>
      </c>
      <c r="AT328" s="172" t="s">
        <v>130</v>
      </c>
      <c r="AU328" s="172" t="s">
        <v>135</v>
      </c>
      <c r="AY328" s="3" t="s">
        <v>127</v>
      </c>
      <c r="BE328" s="173" t="n">
        <f aca="false">IF(N328="základní",J328,0)</f>
        <v>0</v>
      </c>
      <c r="BF328" s="173" t="n">
        <f aca="false">IF(N328="snížená",J328,0)</f>
        <v>0</v>
      </c>
      <c r="BG328" s="173" t="n">
        <f aca="false">IF(N328="zákl. přenesená",J328,0)</f>
        <v>0</v>
      </c>
      <c r="BH328" s="173" t="n">
        <f aca="false">IF(N328="sníž. přenesená",J328,0)</f>
        <v>0</v>
      </c>
      <c r="BI328" s="173" t="n">
        <f aca="false">IF(N328="nulová",J328,0)</f>
        <v>0</v>
      </c>
      <c r="BJ328" s="3" t="s">
        <v>135</v>
      </c>
      <c r="BK328" s="173" t="n">
        <f aca="false">ROUND(I328*H328,2)</f>
        <v>0</v>
      </c>
      <c r="BL328" s="3" t="s">
        <v>202</v>
      </c>
      <c r="BM328" s="172" t="s">
        <v>699</v>
      </c>
    </row>
    <row r="329" s="27" customFormat="true" ht="24.15" hidden="false" customHeight="true" outlineLevel="0" collapsed="false">
      <c r="A329" s="22"/>
      <c r="B329" s="160"/>
      <c r="C329" s="194" t="s">
        <v>700</v>
      </c>
      <c r="D329" s="194" t="s">
        <v>515</v>
      </c>
      <c r="E329" s="195" t="s">
        <v>701</v>
      </c>
      <c r="F329" s="196" t="s">
        <v>702</v>
      </c>
      <c r="G329" s="197" t="s">
        <v>133</v>
      </c>
      <c r="H329" s="198" t="n">
        <v>4.047</v>
      </c>
      <c r="I329" s="199"/>
      <c r="J329" s="200" t="n">
        <f aca="false">ROUND(I329*H329,2)</f>
        <v>0</v>
      </c>
      <c r="K329" s="196" t="s">
        <v>142</v>
      </c>
      <c r="L329" s="201"/>
      <c r="M329" s="202"/>
      <c r="N329" s="203" t="s">
        <v>40</v>
      </c>
      <c r="O329" s="60"/>
      <c r="P329" s="170" t="n">
        <f aca="false">O329*H329</f>
        <v>0</v>
      </c>
      <c r="Q329" s="170" t="n">
        <v>0.00011</v>
      </c>
      <c r="R329" s="170" t="n">
        <f aca="false">Q329*H329</f>
        <v>0.00044517</v>
      </c>
      <c r="S329" s="170" t="n">
        <v>0</v>
      </c>
      <c r="T329" s="171" t="n">
        <f aca="false">S329*H329</f>
        <v>0</v>
      </c>
      <c r="U329" s="22"/>
      <c r="V329" s="22"/>
      <c r="W329" s="22"/>
      <c r="X329" s="22"/>
      <c r="Y329" s="22"/>
      <c r="Z329" s="22"/>
      <c r="AA329" s="22"/>
      <c r="AB329" s="22"/>
      <c r="AC329" s="22"/>
      <c r="AD329" s="22"/>
      <c r="AE329" s="22"/>
      <c r="AR329" s="172" t="s">
        <v>292</v>
      </c>
      <c r="AT329" s="172" t="s">
        <v>515</v>
      </c>
      <c r="AU329" s="172" t="s">
        <v>135</v>
      </c>
      <c r="AY329" s="3" t="s">
        <v>127</v>
      </c>
      <c r="BE329" s="173" t="n">
        <f aca="false">IF(N329="základní",J329,0)</f>
        <v>0</v>
      </c>
      <c r="BF329" s="173" t="n">
        <f aca="false">IF(N329="snížená",J329,0)</f>
        <v>0</v>
      </c>
      <c r="BG329" s="173" t="n">
        <f aca="false">IF(N329="zákl. přenesená",J329,0)</f>
        <v>0</v>
      </c>
      <c r="BH329" s="173" t="n">
        <f aca="false">IF(N329="sníž. přenesená",J329,0)</f>
        <v>0</v>
      </c>
      <c r="BI329" s="173" t="n">
        <f aca="false">IF(N329="nulová",J329,0)</f>
        <v>0</v>
      </c>
      <c r="BJ329" s="3" t="s">
        <v>135</v>
      </c>
      <c r="BK329" s="173" t="n">
        <f aca="false">ROUND(I329*H329,2)</f>
        <v>0</v>
      </c>
      <c r="BL329" s="3" t="s">
        <v>202</v>
      </c>
      <c r="BM329" s="172" t="s">
        <v>703</v>
      </c>
    </row>
    <row r="330" s="174" customFormat="true" ht="12.8" hidden="false" customHeight="false" outlineLevel="0" collapsed="false">
      <c r="B330" s="175"/>
      <c r="D330" s="176" t="s">
        <v>137</v>
      </c>
      <c r="F330" s="178" t="s">
        <v>704</v>
      </c>
      <c r="H330" s="179" t="n">
        <v>4.047</v>
      </c>
      <c r="I330" s="180"/>
      <c r="L330" s="175"/>
      <c r="M330" s="181"/>
      <c r="N330" s="182"/>
      <c r="O330" s="182"/>
      <c r="P330" s="182"/>
      <c r="Q330" s="182"/>
      <c r="R330" s="182"/>
      <c r="S330" s="182"/>
      <c r="T330" s="183"/>
      <c r="AT330" s="177" t="s">
        <v>137</v>
      </c>
      <c r="AU330" s="177" t="s">
        <v>135</v>
      </c>
      <c r="AV330" s="174" t="s">
        <v>135</v>
      </c>
      <c r="AW330" s="174" t="s">
        <v>2</v>
      </c>
      <c r="AX330" s="174" t="s">
        <v>79</v>
      </c>
      <c r="AY330" s="177" t="s">
        <v>127</v>
      </c>
    </row>
    <row r="331" s="27" customFormat="true" ht="21.75" hidden="false" customHeight="true" outlineLevel="0" collapsed="false">
      <c r="A331" s="22"/>
      <c r="B331" s="160"/>
      <c r="C331" s="161" t="s">
        <v>705</v>
      </c>
      <c r="D331" s="161" t="s">
        <v>130</v>
      </c>
      <c r="E331" s="162" t="s">
        <v>706</v>
      </c>
      <c r="F331" s="163" t="s">
        <v>707</v>
      </c>
      <c r="G331" s="164" t="s">
        <v>133</v>
      </c>
      <c r="H331" s="165" t="n">
        <v>3.602</v>
      </c>
      <c r="I331" s="166"/>
      <c r="J331" s="167" t="n">
        <f aca="false">ROUND(I331*H331,2)</f>
        <v>0</v>
      </c>
      <c r="K331" s="163" t="s">
        <v>142</v>
      </c>
      <c r="L331" s="23"/>
      <c r="M331" s="168"/>
      <c r="N331" s="169" t="s">
        <v>40</v>
      </c>
      <c r="O331" s="60"/>
      <c r="P331" s="170" t="n">
        <f aca="false">O331*H331</f>
        <v>0</v>
      </c>
      <c r="Q331" s="170" t="n">
        <v>0</v>
      </c>
      <c r="R331" s="170" t="n">
        <f aca="false">Q331*H331</f>
        <v>0</v>
      </c>
      <c r="S331" s="170" t="n">
        <v>0</v>
      </c>
      <c r="T331" s="171" t="n">
        <f aca="false">S331*H331</f>
        <v>0</v>
      </c>
      <c r="U331" s="22"/>
      <c r="V331" s="22"/>
      <c r="W331" s="22"/>
      <c r="X331" s="22"/>
      <c r="Y331" s="22"/>
      <c r="Z331" s="22"/>
      <c r="AA331" s="22"/>
      <c r="AB331" s="22"/>
      <c r="AC331" s="22"/>
      <c r="AD331" s="22"/>
      <c r="AE331" s="22"/>
      <c r="AR331" s="172" t="s">
        <v>202</v>
      </c>
      <c r="AT331" s="172" t="s">
        <v>130</v>
      </c>
      <c r="AU331" s="172" t="s">
        <v>135</v>
      </c>
      <c r="AY331" s="3" t="s">
        <v>127</v>
      </c>
      <c r="BE331" s="173" t="n">
        <f aca="false">IF(N331="základní",J331,0)</f>
        <v>0</v>
      </c>
      <c r="BF331" s="173" t="n">
        <f aca="false">IF(N331="snížená",J331,0)</f>
        <v>0</v>
      </c>
      <c r="BG331" s="173" t="n">
        <f aca="false">IF(N331="zákl. přenesená",J331,0)</f>
        <v>0</v>
      </c>
      <c r="BH331" s="173" t="n">
        <f aca="false">IF(N331="sníž. přenesená",J331,0)</f>
        <v>0</v>
      </c>
      <c r="BI331" s="173" t="n">
        <f aca="false">IF(N331="nulová",J331,0)</f>
        <v>0</v>
      </c>
      <c r="BJ331" s="3" t="s">
        <v>135</v>
      </c>
      <c r="BK331" s="173" t="n">
        <f aca="false">ROUND(I331*H331,2)</f>
        <v>0</v>
      </c>
      <c r="BL331" s="3" t="s">
        <v>202</v>
      </c>
      <c r="BM331" s="172" t="s">
        <v>708</v>
      </c>
    </row>
    <row r="332" s="27" customFormat="true" ht="24.15" hidden="false" customHeight="true" outlineLevel="0" collapsed="false">
      <c r="A332" s="22"/>
      <c r="B332" s="160"/>
      <c r="C332" s="161" t="s">
        <v>709</v>
      </c>
      <c r="D332" s="161" t="s">
        <v>130</v>
      </c>
      <c r="E332" s="162" t="s">
        <v>710</v>
      </c>
      <c r="F332" s="163" t="s">
        <v>711</v>
      </c>
      <c r="G332" s="164" t="s">
        <v>343</v>
      </c>
      <c r="H332" s="193"/>
      <c r="I332" s="166"/>
      <c r="J332" s="167" t="n">
        <f aca="false">ROUND(I332*H332,2)</f>
        <v>0</v>
      </c>
      <c r="K332" s="163" t="s">
        <v>142</v>
      </c>
      <c r="L332" s="23"/>
      <c r="M332" s="168"/>
      <c r="N332" s="169" t="s">
        <v>40</v>
      </c>
      <c r="O332" s="60"/>
      <c r="P332" s="170" t="n">
        <f aca="false">O332*H332</f>
        <v>0</v>
      </c>
      <c r="Q332" s="170" t="n">
        <v>0</v>
      </c>
      <c r="R332" s="170" t="n">
        <f aca="false">Q332*H332</f>
        <v>0</v>
      </c>
      <c r="S332" s="170" t="n">
        <v>0</v>
      </c>
      <c r="T332" s="171" t="n">
        <f aca="false">S332*H332</f>
        <v>0</v>
      </c>
      <c r="U332" s="22"/>
      <c r="V332" s="22"/>
      <c r="W332" s="22"/>
      <c r="X332" s="22"/>
      <c r="Y332" s="22"/>
      <c r="Z332" s="22"/>
      <c r="AA332" s="22"/>
      <c r="AB332" s="22"/>
      <c r="AC332" s="22"/>
      <c r="AD332" s="22"/>
      <c r="AE332" s="22"/>
      <c r="AR332" s="172" t="s">
        <v>202</v>
      </c>
      <c r="AT332" s="172" t="s">
        <v>130</v>
      </c>
      <c r="AU332" s="172" t="s">
        <v>135</v>
      </c>
      <c r="AY332" s="3" t="s">
        <v>127</v>
      </c>
      <c r="BE332" s="173" t="n">
        <f aca="false">IF(N332="základní",J332,0)</f>
        <v>0</v>
      </c>
      <c r="BF332" s="173" t="n">
        <f aca="false">IF(N332="snížená",J332,0)</f>
        <v>0</v>
      </c>
      <c r="BG332" s="173" t="n">
        <f aca="false">IF(N332="zákl. přenesená",J332,0)</f>
        <v>0</v>
      </c>
      <c r="BH332" s="173" t="n">
        <f aca="false">IF(N332="sníž. přenesená",J332,0)</f>
        <v>0</v>
      </c>
      <c r="BI332" s="173" t="n">
        <f aca="false">IF(N332="nulová",J332,0)</f>
        <v>0</v>
      </c>
      <c r="BJ332" s="3" t="s">
        <v>135</v>
      </c>
      <c r="BK332" s="173" t="n">
        <f aca="false">ROUND(I332*H332,2)</f>
        <v>0</v>
      </c>
      <c r="BL332" s="3" t="s">
        <v>202</v>
      </c>
      <c r="BM332" s="172" t="s">
        <v>712</v>
      </c>
    </row>
    <row r="333" s="146" customFormat="true" ht="22.8" hidden="false" customHeight="true" outlineLevel="0" collapsed="false">
      <c r="B333" s="147"/>
      <c r="D333" s="148" t="s">
        <v>73</v>
      </c>
      <c r="E333" s="158" t="s">
        <v>713</v>
      </c>
      <c r="F333" s="158" t="s">
        <v>714</v>
      </c>
      <c r="I333" s="150"/>
      <c r="J333" s="159" t="n">
        <f aca="false">BK333</f>
        <v>0</v>
      </c>
      <c r="L333" s="147"/>
      <c r="M333" s="152"/>
      <c r="N333" s="153"/>
      <c r="O333" s="153"/>
      <c r="P333" s="154" t="n">
        <f aca="false">SUM(P334:P337)</f>
        <v>0</v>
      </c>
      <c r="Q333" s="153"/>
      <c r="R333" s="154" t="n">
        <f aca="false">SUM(R334:R337)</f>
        <v>0</v>
      </c>
      <c r="S333" s="153"/>
      <c r="T333" s="155" t="n">
        <f aca="false">SUM(T334:T337)</f>
        <v>0.0108</v>
      </c>
      <c r="AR333" s="148" t="s">
        <v>135</v>
      </c>
      <c r="AT333" s="156" t="s">
        <v>73</v>
      </c>
      <c r="AU333" s="156" t="s">
        <v>79</v>
      </c>
      <c r="AY333" s="148" t="s">
        <v>127</v>
      </c>
      <c r="BK333" s="157" t="n">
        <f aca="false">SUM(BK334:BK337)</f>
        <v>0</v>
      </c>
    </row>
    <row r="334" s="27" customFormat="true" ht="16.5" hidden="false" customHeight="true" outlineLevel="0" collapsed="false">
      <c r="A334" s="22"/>
      <c r="B334" s="160"/>
      <c r="C334" s="161" t="s">
        <v>715</v>
      </c>
      <c r="D334" s="161" t="s">
        <v>130</v>
      </c>
      <c r="E334" s="162" t="s">
        <v>716</v>
      </c>
      <c r="F334" s="163" t="s">
        <v>717</v>
      </c>
      <c r="G334" s="164" t="s">
        <v>208</v>
      </c>
      <c r="H334" s="165" t="n">
        <v>1</v>
      </c>
      <c r="I334" s="166"/>
      <c r="J334" s="167" t="n">
        <f aca="false">ROUND(I334*H334,2)</f>
        <v>0</v>
      </c>
      <c r="K334" s="163"/>
      <c r="L334" s="23"/>
      <c r="M334" s="168"/>
      <c r="N334" s="169" t="s">
        <v>40</v>
      </c>
      <c r="O334" s="60"/>
      <c r="P334" s="170" t="n">
        <f aca="false">O334*H334</f>
        <v>0</v>
      </c>
      <c r="Q334" s="170" t="n">
        <v>0</v>
      </c>
      <c r="R334" s="170" t="n">
        <f aca="false">Q334*H334</f>
        <v>0</v>
      </c>
      <c r="S334" s="170" t="n">
        <v>0.0018</v>
      </c>
      <c r="T334" s="171" t="n">
        <f aca="false">S334*H334</f>
        <v>0.0018</v>
      </c>
      <c r="U334" s="22"/>
      <c r="V334" s="22"/>
      <c r="W334" s="22"/>
      <c r="X334" s="22"/>
      <c r="Y334" s="22"/>
      <c r="Z334" s="22"/>
      <c r="AA334" s="22"/>
      <c r="AB334" s="22"/>
      <c r="AC334" s="22"/>
      <c r="AD334" s="22"/>
      <c r="AE334" s="22"/>
      <c r="AR334" s="172" t="s">
        <v>202</v>
      </c>
      <c r="AT334" s="172" t="s">
        <v>130</v>
      </c>
      <c r="AU334" s="172" t="s">
        <v>135</v>
      </c>
      <c r="AY334" s="3" t="s">
        <v>127</v>
      </c>
      <c r="BE334" s="173" t="n">
        <f aca="false">IF(N334="základní",J334,0)</f>
        <v>0</v>
      </c>
      <c r="BF334" s="173" t="n">
        <f aca="false">IF(N334="snížená",J334,0)</f>
        <v>0</v>
      </c>
      <c r="BG334" s="173" t="n">
        <f aca="false">IF(N334="zákl. přenesená",J334,0)</f>
        <v>0</v>
      </c>
      <c r="BH334" s="173" t="n">
        <f aca="false">IF(N334="sníž. přenesená",J334,0)</f>
        <v>0</v>
      </c>
      <c r="BI334" s="173" t="n">
        <f aca="false">IF(N334="nulová",J334,0)</f>
        <v>0</v>
      </c>
      <c r="BJ334" s="3" t="s">
        <v>135</v>
      </c>
      <c r="BK334" s="173" t="n">
        <f aca="false">ROUND(I334*H334,2)</f>
        <v>0</v>
      </c>
      <c r="BL334" s="3" t="s">
        <v>202</v>
      </c>
      <c r="BM334" s="172" t="s">
        <v>718</v>
      </c>
    </row>
    <row r="335" s="27" customFormat="true" ht="16.5" hidden="false" customHeight="true" outlineLevel="0" collapsed="false">
      <c r="A335" s="22"/>
      <c r="B335" s="160"/>
      <c r="C335" s="161" t="s">
        <v>719</v>
      </c>
      <c r="D335" s="161" t="s">
        <v>130</v>
      </c>
      <c r="E335" s="162" t="s">
        <v>720</v>
      </c>
      <c r="F335" s="163" t="s">
        <v>721</v>
      </c>
      <c r="G335" s="164" t="s">
        <v>208</v>
      </c>
      <c r="H335" s="165" t="n">
        <v>4</v>
      </c>
      <c r="I335" s="166"/>
      <c r="J335" s="167" t="n">
        <f aca="false">ROUND(I335*H335,2)</f>
        <v>0</v>
      </c>
      <c r="K335" s="163"/>
      <c r="L335" s="23"/>
      <c r="M335" s="168"/>
      <c r="N335" s="169" t="s">
        <v>40</v>
      </c>
      <c r="O335" s="60"/>
      <c r="P335" s="170" t="n">
        <f aca="false">O335*H335</f>
        <v>0</v>
      </c>
      <c r="Q335" s="170" t="n">
        <v>0</v>
      </c>
      <c r="R335" s="170" t="n">
        <f aca="false">Q335*H335</f>
        <v>0</v>
      </c>
      <c r="S335" s="170" t="n">
        <v>0.0018</v>
      </c>
      <c r="T335" s="171" t="n">
        <f aca="false">S335*H335</f>
        <v>0.0072</v>
      </c>
      <c r="U335" s="22"/>
      <c r="V335" s="22"/>
      <c r="W335" s="22"/>
      <c r="X335" s="22"/>
      <c r="Y335" s="22"/>
      <c r="Z335" s="22"/>
      <c r="AA335" s="22"/>
      <c r="AB335" s="22"/>
      <c r="AC335" s="22"/>
      <c r="AD335" s="22"/>
      <c r="AE335" s="22"/>
      <c r="AR335" s="172" t="s">
        <v>202</v>
      </c>
      <c r="AT335" s="172" t="s">
        <v>130</v>
      </c>
      <c r="AU335" s="172" t="s">
        <v>135</v>
      </c>
      <c r="AY335" s="3" t="s">
        <v>127</v>
      </c>
      <c r="BE335" s="173" t="n">
        <f aca="false">IF(N335="základní",J335,0)</f>
        <v>0</v>
      </c>
      <c r="BF335" s="173" t="n">
        <f aca="false">IF(N335="snížená",J335,0)</f>
        <v>0</v>
      </c>
      <c r="BG335" s="173" t="n">
        <f aca="false">IF(N335="zákl. přenesená",J335,0)</f>
        <v>0</v>
      </c>
      <c r="BH335" s="173" t="n">
        <f aca="false">IF(N335="sníž. přenesená",J335,0)</f>
        <v>0</v>
      </c>
      <c r="BI335" s="173" t="n">
        <f aca="false">IF(N335="nulová",J335,0)</f>
        <v>0</v>
      </c>
      <c r="BJ335" s="3" t="s">
        <v>135</v>
      </c>
      <c r="BK335" s="173" t="n">
        <f aca="false">ROUND(I335*H335,2)</f>
        <v>0</v>
      </c>
      <c r="BL335" s="3" t="s">
        <v>202</v>
      </c>
      <c r="BM335" s="172" t="s">
        <v>722</v>
      </c>
    </row>
    <row r="336" s="27" customFormat="true" ht="44.25" hidden="false" customHeight="true" outlineLevel="0" collapsed="false">
      <c r="A336" s="22"/>
      <c r="B336" s="160"/>
      <c r="C336" s="161" t="s">
        <v>723</v>
      </c>
      <c r="D336" s="161" t="s">
        <v>130</v>
      </c>
      <c r="E336" s="162" t="s">
        <v>724</v>
      </c>
      <c r="F336" s="163" t="s">
        <v>725</v>
      </c>
      <c r="G336" s="164" t="s">
        <v>213</v>
      </c>
      <c r="H336" s="165" t="n">
        <v>1</v>
      </c>
      <c r="I336" s="166"/>
      <c r="J336" s="167" t="n">
        <f aca="false">ROUND(I336*H336,2)</f>
        <v>0</v>
      </c>
      <c r="K336" s="163"/>
      <c r="L336" s="23"/>
      <c r="M336" s="168"/>
      <c r="N336" s="169" t="s">
        <v>40</v>
      </c>
      <c r="O336" s="60"/>
      <c r="P336" s="170" t="n">
        <f aca="false">O336*H336</f>
        <v>0</v>
      </c>
      <c r="Q336" s="170" t="n">
        <v>0</v>
      </c>
      <c r="R336" s="170" t="n">
        <f aca="false">Q336*H336</f>
        <v>0</v>
      </c>
      <c r="S336" s="170" t="n">
        <v>0.0018</v>
      </c>
      <c r="T336" s="171" t="n">
        <f aca="false">S336*H336</f>
        <v>0.0018</v>
      </c>
      <c r="U336" s="22"/>
      <c r="V336" s="22"/>
      <c r="W336" s="22"/>
      <c r="X336" s="22"/>
      <c r="Y336" s="22"/>
      <c r="Z336" s="22"/>
      <c r="AA336" s="22"/>
      <c r="AB336" s="22"/>
      <c r="AC336" s="22"/>
      <c r="AD336" s="22"/>
      <c r="AE336" s="22"/>
      <c r="AR336" s="172" t="s">
        <v>202</v>
      </c>
      <c r="AT336" s="172" t="s">
        <v>130</v>
      </c>
      <c r="AU336" s="172" t="s">
        <v>135</v>
      </c>
      <c r="AY336" s="3" t="s">
        <v>127</v>
      </c>
      <c r="BE336" s="173" t="n">
        <f aca="false">IF(N336="základní",J336,0)</f>
        <v>0</v>
      </c>
      <c r="BF336" s="173" t="n">
        <f aca="false">IF(N336="snížená",J336,0)</f>
        <v>0</v>
      </c>
      <c r="BG336" s="173" t="n">
        <f aca="false">IF(N336="zákl. přenesená",J336,0)</f>
        <v>0</v>
      </c>
      <c r="BH336" s="173" t="n">
        <f aca="false">IF(N336="sníž. přenesená",J336,0)</f>
        <v>0</v>
      </c>
      <c r="BI336" s="173" t="n">
        <f aca="false">IF(N336="nulová",J336,0)</f>
        <v>0</v>
      </c>
      <c r="BJ336" s="3" t="s">
        <v>135</v>
      </c>
      <c r="BK336" s="173" t="n">
        <f aca="false">ROUND(I336*H336,2)</f>
        <v>0</v>
      </c>
      <c r="BL336" s="3" t="s">
        <v>202</v>
      </c>
      <c r="BM336" s="172" t="s">
        <v>726</v>
      </c>
    </row>
    <row r="337" s="27" customFormat="true" ht="24.15" hidden="false" customHeight="true" outlineLevel="0" collapsed="false">
      <c r="A337" s="22"/>
      <c r="B337" s="160"/>
      <c r="C337" s="161" t="s">
        <v>727</v>
      </c>
      <c r="D337" s="161" t="s">
        <v>130</v>
      </c>
      <c r="E337" s="162" t="s">
        <v>728</v>
      </c>
      <c r="F337" s="163" t="s">
        <v>729</v>
      </c>
      <c r="G337" s="164" t="s">
        <v>343</v>
      </c>
      <c r="H337" s="193"/>
      <c r="I337" s="166"/>
      <c r="J337" s="167" t="n">
        <f aca="false">ROUND(I337*H337,2)</f>
        <v>0</v>
      </c>
      <c r="K337" s="163" t="s">
        <v>142</v>
      </c>
      <c r="L337" s="23"/>
      <c r="M337" s="168"/>
      <c r="N337" s="169" t="s">
        <v>40</v>
      </c>
      <c r="O337" s="60"/>
      <c r="P337" s="170" t="n">
        <f aca="false">O337*H337</f>
        <v>0</v>
      </c>
      <c r="Q337" s="170" t="n">
        <v>0</v>
      </c>
      <c r="R337" s="170" t="n">
        <f aca="false">Q337*H337</f>
        <v>0</v>
      </c>
      <c r="S337" s="170" t="n">
        <v>0</v>
      </c>
      <c r="T337" s="171" t="n">
        <f aca="false">S337*H337</f>
        <v>0</v>
      </c>
      <c r="U337" s="22"/>
      <c r="V337" s="22"/>
      <c r="W337" s="22"/>
      <c r="X337" s="22"/>
      <c r="Y337" s="22"/>
      <c r="Z337" s="22"/>
      <c r="AA337" s="22"/>
      <c r="AB337" s="22"/>
      <c r="AC337" s="22"/>
      <c r="AD337" s="22"/>
      <c r="AE337" s="22"/>
      <c r="AR337" s="172" t="s">
        <v>202</v>
      </c>
      <c r="AT337" s="172" t="s">
        <v>130</v>
      </c>
      <c r="AU337" s="172" t="s">
        <v>135</v>
      </c>
      <c r="AY337" s="3" t="s">
        <v>127</v>
      </c>
      <c r="BE337" s="173" t="n">
        <f aca="false">IF(N337="základní",J337,0)</f>
        <v>0</v>
      </c>
      <c r="BF337" s="173" t="n">
        <f aca="false">IF(N337="snížená",J337,0)</f>
        <v>0</v>
      </c>
      <c r="BG337" s="173" t="n">
        <f aca="false">IF(N337="zákl. přenesená",J337,0)</f>
        <v>0</v>
      </c>
      <c r="BH337" s="173" t="n">
        <f aca="false">IF(N337="sníž. přenesená",J337,0)</f>
        <v>0</v>
      </c>
      <c r="BI337" s="173" t="n">
        <f aca="false">IF(N337="nulová",J337,0)</f>
        <v>0</v>
      </c>
      <c r="BJ337" s="3" t="s">
        <v>135</v>
      </c>
      <c r="BK337" s="173" t="n">
        <f aca="false">ROUND(I337*H337,2)</f>
        <v>0</v>
      </c>
      <c r="BL337" s="3" t="s">
        <v>202</v>
      </c>
      <c r="BM337" s="172" t="s">
        <v>730</v>
      </c>
    </row>
    <row r="338" s="146" customFormat="true" ht="22.8" hidden="false" customHeight="true" outlineLevel="0" collapsed="false">
      <c r="B338" s="147"/>
      <c r="D338" s="148" t="s">
        <v>73</v>
      </c>
      <c r="E338" s="158" t="s">
        <v>731</v>
      </c>
      <c r="F338" s="158" t="s">
        <v>732</v>
      </c>
      <c r="I338" s="150"/>
      <c r="J338" s="159" t="n">
        <f aca="false">BK338</f>
        <v>0</v>
      </c>
      <c r="L338" s="147"/>
      <c r="M338" s="152"/>
      <c r="N338" s="153"/>
      <c r="O338" s="153"/>
      <c r="P338" s="154" t="n">
        <f aca="false">SUM(P339:P349)</f>
        <v>0</v>
      </c>
      <c r="Q338" s="153"/>
      <c r="R338" s="154" t="n">
        <f aca="false">SUM(R339:R349)</f>
        <v>0.203247</v>
      </c>
      <c r="S338" s="153"/>
      <c r="T338" s="155" t="n">
        <f aca="false">SUM(T339:T349)</f>
        <v>0</v>
      </c>
      <c r="AR338" s="148" t="s">
        <v>135</v>
      </c>
      <c r="AT338" s="156" t="s">
        <v>73</v>
      </c>
      <c r="AU338" s="156" t="s">
        <v>79</v>
      </c>
      <c r="AY338" s="148" t="s">
        <v>127</v>
      </c>
      <c r="BK338" s="157" t="n">
        <f aca="false">SUM(BK339:BK349)</f>
        <v>0</v>
      </c>
    </row>
    <row r="339" s="27" customFormat="true" ht="16.5" hidden="false" customHeight="true" outlineLevel="0" collapsed="false">
      <c r="A339" s="22"/>
      <c r="B339" s="160"/>
      <c r="C339" s="161" t="s">
        <v>733</v>
      </c>
      <c r="D339" s="161" t="s">
        <v>130</v>
      </c>
      <c r="E339" s="162" t="s">
        <v>734</v>
      </c>
      <c r="F339" s="163" t="s">
        <v>735</v>
      </c>
      <c r="G339" s="164" t="s">
        <v>133</v>
      </c>
      <c r="H339" s="165" t="n">
        <v>4.6</v>
      </c>
      <c r="I339" s="166"/>
      <c r="J339" s="167" t="n">
        <f aca="false">ROUND(I339*H339,2)</f>
        <v>0</v>
      </c>
      <c r="K339" s="163" t="s">
        <v>142</v>
      </c>
      <c r="L339" s="23"/>
      <c r="M339" s="168"/>
      <c r="N339" s="169" t="s">
        <v>40</v>
      </c>
      <c r="O339" s="60"/>
      <c r="P339" s="170" t="n">
        <f aca="false">O339*H339</f>
        <v>0</v>
      </c>
      <c r="Q339" s="170" t="n">
        <v>0</v>
      </c>
      <c r="R339" s="170" t="n">
        <f aca="false">Q339*H339</f>
        <v>0</v>
      </c>
      <c r="S339" s="170" t="n">
        <v>0</v>
      </c>
      <c r="T339" s="171" t="n">
        <f aca="false">S339*H339</f>
        <v>0</v>
      </c>
      <c r="U339" s="22"/>
      <c r="V339" s="22"/>
      <c r="W339" s="22"/>
      <c r="X339" s="22"/>
      <c r="Y339" s="22"/>
      <c r="Z339" s="22"/>
      <c r="AA339" s="22"/>
      <c r="AB339" s="22"/>
      <c r="AC339" s="22"/>
      <c r="AD339" s="22"/>
      <c r="AE339" s="22"/>
      <c r="AR339" s="172" t="s">
        <v>202</v>
      </c>
      <c r="AT339" s="172" t="s">
        <v>130</v>
      </c>
      <c r="AU339" s="172" t="s">
        <v>135</v>
      </c>
      <c r="AY339" s="3" t="s">
        <v>127</v>
      </c>
      <c r="BE339" s="173" t="n">
        <f aca="false">IF(N339="základní",J339,0)</f>
        <v>0</v>
      </c>
      <c r="BF339" s="173" t="n">
        <f aca="false">IF(N339="snížená",J339,0)</f>
        <v>0</v>
      </c>
      <c r="BG339" s="173" t="n">
        <f aca="false">IF(N339="zákl. přenesená",J339,0)</f>
        <v>0</v>
      </c>
      <c r="BH339" s="173" t="n">
        <f aca="false">IF(N339="sníž. přenesená",J339,0)</f>
        <v>0</v>
      </c>
      <c r="BI339" s="173" t="n">
        <f aca="false">IF(N339="nulová",J339,0)</f>
        <v>0</v>
      </c>
      <c r="BJ339" s="3" t="s">
        <v>135</v>
      </c>
      <c r="BK339" s="173" t="n">
        <f aca="false">ROUND(I339*H339,2)</f>
        <v>0</v>
      </c>
      <c r="BL339" s="3" t="s">
        <v>202</v>
      </c>
      <c r="BM339" s="172" t="s">
        <v>736</v>
      </c>
    </row>
    <row r="340" s="174" customFormat="true" ht="12.8" hidden="false" customHeight="false" outlineLevel="0" collapsed="false">
      <c r="B340" s="175"/>
      <c r="D340" s="176" t="s">
        <v>137</v>
      </c>
      <c r="E340" s="177"/>
      <c r="F340" s="178" t="s">
        <v>737</v>
      </c>
      <c r="H340" s="179" t="n">
        <v>4.6</v>
      </c>
      <c r="I340" s="180"/>
      <c r="L340" s="175"/>
      <c r="M340" s="181"/>
      <c r="N340" s="182"/>
      <c r="O340" s="182"/>
      <c r="P340" s="182"/>
      <c r="Q340" s="182"/>
      <c r="R340" s="182"/>
      <c r="S340" s="182"/>
      <c r="T340" s="183"/>
      <c r="AT340" s="177" t="s">
        <v>137</v>
      </c>
      <c r="AU340" s="177" t="s">
        <v>135</v>
      </c>
      <c r="AV340" s="174" t="s">
        <v>135</v>
      </c>
      <c r="AW340" s="174" t="s">
        <v>31</v>
      </c>
      <c r="AX340" s="174" t="s">
        <v>79</v>
      </c>
      <c r="AY340" s="177" t="s">
        <v>127</v>
      </c>
    </row>
    <row r="341" s="27" customFormat="true" ht="16.5" hidden="false" customHeight="true" outlineLevel="0" collapsed="false">
      <c r="A341" s="22"/>
      <c r="B341" s="160"/>
      <c r="C341" s="161" t="s">
        <v>738</v>
      </c>
      <c r="D341" s="161" t="s">
        <v>130</v>
      </c>
      <c r="E341" s="162" t="s">
        <v>739</v>
      </c>
      <c r="F341" s="163" t="s">
        <v>740</v>
      </c>
      <c r="G341" s="164" t="s">
        <v>133</v>
      </c>
      <c r="H341" s="165" t="n">
        <v>4.6</v>
      </c>
      <c r="I341" s="166"/>
      <c r="J341" s="167" t="n">
        <f aca="false">ROUND(I341*H341,2)</f>
        <v>0</v>
      </c>
      <c r="K341" s="163" t="s">
        <v>142</v>
      </c>
      <c r="L341" s="23"/>
      <c r="M341" s="168"/>
      <c r="N341" s="169" t="s">
        <v>40</v>
      </c>
      <c r="O341" s="60"/>
      <c r="P341" s="170" t="n">
        <f aca="false">O341*H341</f>
        <v>0</v>
      </c>
      <c r="Q341" s="170" t="n">
        <v>0.0003</v>
      </c>
      <c r="R341" s="170" t="n">
        <f aca="false">Q341*H341</f>
        <v>0.00138</v>
      </c>
      <c r="S341" s="170" t="n">
        <v>0</v>
      </c>
      <c r="T341" s="171" t="n">
        <f aca="false">S341*H341</f>
        <v>0</v>
      </c>
      <c r="U341" s="22"/>
      <c r="V341" s="22"/>
      <c r="W341" s="22"/>
      <c r="X341" s="22"/>
      <c r="Y341" s="22"/>
      <c r="Z341" s="22"/>
      <c r="AA341" s="22"/>
      <c r="AB341" s="22"/>
      <c r="AC341" s="22"/>
      <c r="AD341" s="22"/>
      <c r="AE341" s="22"/>
      <c r="AR341" s="172" t="s">
        <v>202</v>
      </c>
      <c r="AT341" s="172" t="s">
        <v>130</v>
      </c>
      <c r="AU341" s="172" t="s">
        <v>135</v>
      </c>
      <c r="AY341" s="3" t="s">
        <v>127</v>
      </c>
      <c r="BE341" s="173" t="n">
        <f aca="false">IF(N341="základní",J341,0)</f>
        <v>0</v>
      </c>
      <c r="BF341" s="173" t="n">
        <f aca="false">IF(N341="snížená",J341,0)</f>
        <v>0</v>
      </c>
      <c r="BG341" s="173" t="n">
        <f aca="false">IF(N341="zákl. přenesená",J341,0)</f>
        <v>0</v>
      </c>
      <c r="BH341" s="173" t="n">
        <f aca="false">IF(N341="sníž. přenesená",J341,0)</f>
        <v>0</v>
      </c>
      <c r="BI341" s="173" t="n">
        <f aca="false">IF(N341="nulová",J341,0)</f>
        <v>0</v>
      </c>
      <c r="BJ341" s="3" t="s">
        <v>135</v>
      </c>
      <c r="BK341" s="173" t="n">
        <f aca="false">ROUND(I341*H341,2)</f>
        <v>0</v>
      </c>
      <c r="BL341" s="3" t="s">
        <v>202</v>
      </c>
      <c r="BM341" s="172" t="s">
        <v>741</v>
      </c>
    </row>
    <row r="342" s="27" customFormat="true" ht="24.15" hidden="false" customHeight="true" outlineLevel="0" collapsed="false">
      <c r="A342" s="22"/>
      <c r="B342" s="160"/>
      <c r="C342" s="161" t="s">
        <v>742</v>
      </c>
      <c r="D342" s="161" t="s">
        <v>130</v>
      </c>
      <c r="E342" s="162" t="s">
        <v>743</v>
      </c>
      <c r="F342" s="163" t="s">
        <v>744</v>
      </c>
      <c r="G342" s="164" t="s">
        <v>133</v>
      </c>
      <c r="H342" s="165" t="n">
        <v>4.6</v>
      </c>
      <c r="I342" s="166"/>
      <c r="J342" s="167" t="n">
        <f aca="false">ROUND(I342*H342,2)</f>
        <v>0</v>
      </c>
      <c r="K342" s="163" t="s">
        <v>142</v>
      </c>
      <c r="L342" s="23"/>
      <c r="M342" s="168"/>
      <c r="N342" s="169" t="s">
        <v>40</v>
      </c>
      <c r="O342" s="60"/>
      <c r="P342" s="170" t="n">
        <f aca="false">O342*H342</f>
        <v>0</v>
      </c>
      <c r="Q342" s="170" t="n">
        <v>0.00758</v>
      </c>
      <c r="R342" s="170" t="n">
        <f aca="false">Q342*H342</f>
        <v>0.034868</v>
      </c>
      <c r="S342" s="170" t="n">
        <v>0</v>
      </c>
      <c r="T342" s="171" t="n">
        <f aca="false">S342*H342</f>
        <v>0</v>
      </c>
      <c r="U342" s="22"/>
      <c r="V342" s="22"/>
      <c r="W342" s="22"/>
      <c r="X342" s="22"/>
      <c r="Y342" s="22"/>
      <c r="Z342" s="22"/>
      <c r="AA342" s="22"/>
      <c r="AB342" s="22"/>
      <c r="AC342" s="22"/>
      <c r="AD342" s="22"/>
      <c r="AE342" s="22"/>
      <c r="AR342" s="172" t="s">
        <v>202</v>
      </c>
      <c r="AT342" s="172" t="s">
        <v>130</v>
      </c>
      <c r="AU342" s="172" t="s">
        <v>135</v>
      </c>
      <c r="AY342" s="3" t="s">
        <v>127</v>
      </c>
      <c r="BE342" s="173" t="n">
        <f aca="false">IF(N342="základní",J342,0)</f>
        <v>0</v>
      </c>
      <c r="BF342" s="173" t="n">
        <f aca="false">IF(N342="snížená",J342,0)</f>
        <v>0</v>
      </c>
      <c r="BG342" s="173" t="n">
        <f aca="false">IF(N342="zákl. přenesená",J342,0)</f>
        <v>0</v>
      </c>
      <c r="BH342" s="173" t="n">
        <f aca="false">IF(N342="sníž. přenesená",J342,0)</f>
        <v>0</v>
      </c>
      <c r="BI342" s="173" t="n">
        <f aca="false">IF(N342="nulová",J342,0)</f>
        <v>0</v>
      </c>
      <c r="BJ342" s="3" t="s">
        <v>135</v>
      </c>
      <c r="BK342" s="173" t="n">
        <f aca="false">ROUND(I342*H342,2)</f>
        <v>0</v>
      </c>
      <c r="BL342" s="3" t="s">
        <v>202</v>
      </c>
      <c r="BM342" s="172" t="s">
        <v>745</v>
      </c>
    </row>
    <row r="343" s="27" customFormat="true" ht="33" hidden="false" customHeight="true" outlineLevel="0" collapsed="false">
      <c r="A343" s="22"/>
      <c r="B343" s="160"/>
      <c r="C343" s="161" t="s">
        <v>746</v>
      </c>
      <c r="D343" s="161" t="s">
        <v>130</v>
      </c>
      <c r="E343" s="162" t="s">
        <v>747</v>
      </c>
      <c r="F343" s="163" t="s">
        <v>748</v>
      </c>
      <c r="G343" s="164" t="s">
        <v>133</v>
      </c>
      <c r="H343" s="165" t="n">
        <v>4.6</v>
      </c>
      <c r="I343" s="166"/>
      <c r="J343" s="167" t="n">
        <f aca="false">ROUND(I343*H343,2)</f>
        <v>0</v>
      </c>
      <c r="K343" s="163" t="s">
        <v>142</v>
      </c>
      <c r="L343" s="23"/>
      <c r="M343" s="168"/>
      <c r="N343" s="169" t="s">
        <v>40</v>
      </c>
      <c r="O343" s="60"/>
      <c r="P343" s="170" t="n">
        <f aca="false">O343*H343</f>
        <v>0</v>
      </c>
      <c r="Q343" s="170" t="n">
        <v>0.00909</v>
      </c>
      <c r="R343" s="170" t="n">
        <f aca="false">Q343*H343</f>
        <v>0.041814</v>
      </c>
      <c r="S343" s="170" t="n">
        <v>0</v>
      </c>
      <c r="T343" s="171" t="n">
        <f aca="false">S343*H343</f>
        <v>0</v>
      </c>
      <c r="U343" s="22"/>
      <c r="V343" s="22"/>
      <c r="W343" s="22"/>
      <c r="X343" s="22"/>
      <c r="Y343" s="22"/>
      <c r="Z343" s="22"/>
      <c r="AA343" s="22"/>
      <c r="AB343" s="22"/>
      <c r="AC343" s="22"/>
      <c r="AD343" s="22"/>
      <c r="AE343" s="22"/>
      <c r="AR343" s="172" t="s">
        <v>202</v>
      </c>
      <c r="AT343" s="172" t="s">
        <v>130</v>
      </c>
      <c r="AU343" s="172" t="s">
        <v>135</v>
      </c>
      <c r="AY343" s="3" t="s">
        <v>127</v>
      </c>
      <c r="BE343" s="173" t="n">
        <f aca="false">IF(N343="základní",J343,0)</f>
        <v>0</v>
      </c>
      <c r="BF343" s="173" t="n">
        <f aca="false">IF(N343="snížená",J343,0)</f>
        <v>0</v>
      </c>
      <c r="BG343" s="173" t="n">
        <f aca="false">IF(N343="zákl. přenesená",J343,0)</f>
        <v>0</v>
      </c>
      <c r="BH343" s="173" t="n">
        <f aca="false">IF(N343="sníž. přenesená",J343,0)</f>
        <v>0</v>
      </c>
      <c r="BI343" s="173" t="n">
        <f aca="false">IF(N343="nulová",J343,0)</f>
        <v>0</v>
      </c>
      <c r="BJ343" s="3" t="s">
        <v>135</v>
      </c>
      <c r="BK343" s="173" t="n">
        <f aca="false">ROUND(I343*H343,2)</f>
        <v>0</v>
      </c>
      <c r="BL343" s="3" t="s">
        <v>202</v>
      </c>
      <c r="BM343" s="172" t="s">
        <v>749</v>
      </c>
    </row>
    <row r="344" s="27" customFormat="true" ht="24.15" hidden="false" customHeight="true" outlineLevel="0" collapsed="false">
      <c r="A344" s="22"/>
      <c r="B344" s="160"/>
      <c r="C344" s="194" t="s">
        <v>750</v>
      </c>
      <c r="D344" s="194" t="s">
        <v>515</v>
      </c>
      <c r="E344" s="195" t="s">
        <v>751</v>
      </c>
      <c r="F344" s="196" t="s">
        <v>752</v>
      </c>
      <c r="G344" s="197" t="s">
        <v>133</v>
      </c>
      <c r="H344" s="198" t="n">
        <v>5.29</v>
      </c>
      <c r="I344" s="199"/>
      <c r="J344" s="200" t="n">
        <f aca="false">ROUND(I344*H344,2)</f>
        <v>0</v>
      </c>
      <c r="K344" s="196" t="s">
        <v>142</v>
      </c>
      <c r="L344" s="201"/>
      <c r="M344" s="202"/>
      <c r="N344" s="203" t="s">
        <v>40</v>
      </c>
      <c r="O344" s="60"/>
      <c r="P344" s="170" t="n">
        <f aca="false">O344*H344</f>
        <v>0</v>
      </c>
      <c r="Q344" s="170" t="n">
        <v>0.022</v>
      </c>
      <c r="R344" s="170" t="n">
        <f aca="false">Q344*H344</f>
        <v>0.11638</v>
      </c>
      <c r="S344" s="170" t="n">
        <v>0</v>
      </c>
      <c r="T344" s="171" t="n">
        <f aca="false">S344*H344</f>
        <v>0</v>
      </c>
      <c r="U344" s="22"/>
      <c r="V344" s="22"/>
      <c r="W344" s="22"/>
      <c r="X344" s="22"/>
      <c r="Y344" s="22"/>
      <c r="Z344" s="22"/>
      <c r="AA344" s="22"/>
      <c r="AB344" s="22"/>
      <c r="AC344" s="22"/>
      <c r="AD344" s="22"/>
      <c r="AE344" s="22"/>
      <c r="AR344" s="172" t="s">
        <v>292</v>
      </c>
      <c r="AT344" s="172" t="s">
        <v>515</v>
      </c>
      <c r="AU344" s="172" t="s">
        <v>135</v>
      </c>
      <c r="AY344" s="3" t="s">
        <v>127</v>
      </c>
      <c r="BE344" s="173" t="n">
        <f aca="false">IF(N344="základní",J344,0)</f>
        <v>0</v>
      </c>
      <c r="BF344" s="173" t="n">
        <f aca="false">IF(N344="snížená",J344,0)</f>
        <v>0</v>
      </c>
      <c r="BG344" s="173" t="n">
        <f aca="false">IF(N344="zákl. přenesená",J344,0)</f>
        <v>0</v>
      </c>
      <c r="BH344" s="173" t="n">
        <f aca="false">IF(N344="sníž. přenesená",J344,0)</f>
        <v>0</v>
      </c>
      <c r="BI344" s="173" t="n">
        <f aca="false">IF(N344="nulová",J344,0)</f>
        <v>0</v>
      </c>
      <c r="BJ344" s="3" t="s">
        <v>135</v>
      </c>
      <c r="BK344" s="173" t="n">
        <f aca="false">ROUND(I344*H344,2)</f>
        <v>0</v>
      </c>
      <c r="BL344" s="3" t="s">
        <v>202</v>
      </c>
      <c r="BM344" s="172" t="s">
        <v>753</v>
      </c>
    </row>
    <row r="345" s="174" customFormat="true" ht="12.8" hidden="false" customHeight="false" outlineLevel="0" collapsed="false">
      <c r="B345" s="175"/>
      <c r="D345" s="176" t="s">
        <v>137</v>
      </c>
      <c r="F345" s="178" t="s">
        <v>754</v>
      </c>
      <c r="H345" s="179" t="n">
        <v>5.29</v>
      </c>
      <c r="I345" s="180"/>
      <c r="L345" s="175"/>
      <c r="M345" s="181"/>
      <c r="N345" s="182"/>
      <c r="O345" s="182"/>
      <c r="P345" s="182"/>
      <c r="Q345" s="182"/>
      <c r="R345" s="182"/>
      <c r="S345" s="182"/>
      <c r="T345" s="183"/>
      <c r="AT345" s="177" t="s">
        <v>137</v>
      </c>
      <c r="AU345" s="177" t="s">
        <v>135</v>
      </c>
      <c r="AV345" s="174" t="s">
        <v>135</v>
      </c>
      <c r="AW345" s="174" t="s">
        <v>2</v>
      </c>
      <c r="AX345" s="174" t="s">
        <v>79</v>
      </c>
      <c r="AY345" s="177" t="s">
        <v>127</v>
      </c>
    </row>
    <row r="346" s="27" customFormat="true" ht="33" hidden="false" customHeight="true" outlineLevel="0" collapsed="false">
      <c r="A346" s="22"/>
      <c r="B346" s="160"/>
      <c r="C346" s="161" t="s">
        <v>755</v>
      </c>
      <c r="D346" s="161" t="s">
        <v>130</v>
      </c>
      <c r="E346" s="162" t="s">
        <v>756</v>
      </c>
      <c r="F346" s="163" t="s">
        <v>757</v>
      </c>
      <c r="G346" s="164" t="s">
        <v>133</v>
      </c>
      <c r="H346" s="165" t="n">
        <v>4.6</v>
      </c>
      <c r="I346" s="166"/>
      <c r="J346" s="167" t="n">
        <f aca="false">ROUND(I346*H346,2)</f>
        <v>0</v>
      </c>
      <c r="K346" s="163" t="s">
        <v>142</v>
      </c>
      <c r="L346" s="23"/>
      <c r="M346" s="168"/>
      <c r="N346" s="169" t="s">
        <v>40</v>
      </c>
      <c r="O346" s="60"/>
      <c r="P346" s="170" t="n">
        <f aca="false">O346*H346</f>
        <v>0</v>
      </c>
      <c r="Q346" s="170" t="n">
        <v>0</v>
      </c>
      <c r="R346" s="170" t="n">
        <f aca="false">Q346*H346</f>
        <v>0</v>
      </c>
      <c r="S346" s="170" t="n">
        <v>0</v>
      </c>
      <c r="T346" s="171" t="n">
        <f aca="false">S346*H346</f>
        <v>0</v>
      </c>
      <c r="U346" s="22"/>
      <c r="V346" s="22"/>
      <c r="W346" s="22"/>
      <c r="X346" s="22"/>
      <c r="Y346" s="22"/>
      <c r="Z346" s="22"/>
      <c r="AA346" s="22"/>
      <c r="AB346" s="22"/>
      <c r="AC346" s="22"/>
      <c r="AD346" s="22"/>
      <c r="AE346" s="22"/>
      <c r="AR346" s="172" t="s">
        <v>202</v>
      </c>
      <c r="AT346" s="172" t="s">
        <v>130</v>
      </c>
      <c r="AU346" s="172" t="s">
        <v>135</v>
      </c>
      <c r="AY346" s="3" t="s">
        <v>127</v>
      </c>
      <c r="BE346" s="173" t="n">
        <f aca="false">IF(N346="základní",J346,0)</f>
        <v>0</v>
      </c>
      <c r="BF346" s="173" t="n">
        <f aca="false">IF(N346="snížená",J346,0)</f>
        <v>0</v>
      </c>
      <c r="BG346" s="173" t="n">
        <f aca="false">IF(N346="zákl. přenesená",J346,0)</f>
        <v>0</v>
      </c>
      <c r="BH346" s="173" t="n">
        <f aca="false">IF(N346="sníž. přenesená",J346,0)</f>
        <v>0</v>
      </c>
      <c r="BI346" s="173" t="n">
        <f aca="false">IF(N346="nulová",J346,0)</f>
        <v>0</v>
      </c>
      <c r="BJ346" s="3" t="s">
        <v>135</v>
      </c>
      <c r="BK346" s="173" t="n">
        <f aca="false">ROUND(I346*H346,2)</f>
        <v>0</v>
      </c>
      <c r="BL346" s="3" t="s">
        <v>202</v>
      </c>
      <c r="BM346" s="172" t="s">
        <v>758</v>
      </c>
    </row>
    <row r="347" s="27" customFormat="true" ht="24.15" hidden="false" customHeight="true" outlineLevel="0" collapsed="false">
      <c r="A347" s="22"/>
      <c r="B347" s="160"/>
      <c r="C347" s="161" t="s">
        <v>759</v>
      </c>
      <c r="D347" s="161" t="s">
        <v>130</v>
      </c>
      <c r="E347" s="162" t="s">
        <v>760</v>
      </c>
      <c r="F347" s="163" t="s">
        <v>761</v>
      </c>
      <c r="G347" s="164" t="s">
        <v>133</v>
      </c>
      <c r="H347" s="165" t="n">
        <v>5.87</v>
      </c>
      <c r="I347" s="166"/>
      <c r="J347" s="167" t="n">
        <f aca="false">ROUND(I347*H347,2)</f>
        <v>0</v>
      </c>
      <c r="K347" s="163" t="s">
        <v>142</v>
      </c>
      <c r="L347" s="23"/>
      <c r="M347" s="168"/>
      <c r="N347" s="169" t="s">
        <v>40</v>
      </c>
      <c r="O347" s="60"/>
      <c r="P347" s="170" t="n">
        <f aca="false">O347*H347</f>
        <v>0</v>
      </c>
      <c r="Q347" s="170" t="n">
        <v>0.0015</v>
      </c>
      <c r="R347" s="170" t="n">
        <f aca="false">Q347*H347</f>
        <v>0.008805</v>
      </c>
      <c r="S347" s="170" t="n">
        <v>0</v>
      </c>
      <c r="T347" s="171" t="n">
        <f aca="false">S347*H347</f>
        <v>0</v>
      </c>
      <c r="U347" s="22"/>
      <c r="V347" s="22"/>
      <c r="W347" s="22"/>
      <c r="X347" s="22"/>
      <c r="Y347" s="22"/>
      <c r="Z347" s="22"/>
      <c r="AA347" s="22"/>
      <c r="AB347" s="22"/>
      <c r="AC347" s="22"/>
      <c r="AD347" s="22"/>
      <c r="AE347" s="22"/>
      <c r="AR347" s="172" t="s">
        <v>202</v>
      </c>
      <c r="AT347" s="172" t="s">
        <v>130</v>
      </c>
      <c r="AU347" s="172" t="s">
        <v>135</v>
      </c>
      <c r="AY347" s="3" t="s">
        <v>127</v>
      </c>
      <c r="BE347" s="173" t="n">
        <f aca="false">IF(N347="základní",J347,0)</f>
        <v>0</v>
      </c>
      <c r="BF347" s="173" t="n">
        <f aca="false">IF(N347="snížená",J347,0)</f>
        <v>0</v>
      </c>
      <c r="BG347" s="173" t="n">
        <f aca="false">IF(N347="zákl. přenesená",J347,0)</f>
        <v>0</v>
      </c>
      <c r="BH347" s="173" t="n">
        <f aca="false">IF(N347="sníž. přenesená",J347,0)</f>
        <v>0</v>
      </c>
      <c r="BI347" s="173" t="n">
        <f aca="false">IF(N347="nulová",J347,0)</f>
        <v>0</v>
      </c>
      <c r="BJ347" s="3" t="s">
        <v>135</v>
      </c>
      <c r="BK347" s="173" t="n">
        <f aca="false">ROUND(I347*H347,2)</f>
        <v>0</v>
      </c>
      <c r="BL347" s="3" t="s">
        <v>202</v>
      </c>
      <c r="BM347" s="172" t="s">
        <v>762</v>
      </c>
    </row>
    <row r="348" s="174" customFormat="true" ht="12.8" hidden="false" customHeight="false" outlineLevel="0" collapsed="false">
      <c r="B348" s="175"/>
      <c r="D348" s="176" t="s">
        <v>137</v>
      </c>
      <c r="E348" s="177"/>
      <c r="F348" s="178" t="s">
        <v>763</v>
      </c>
      <c r="H348" s="179" t="n">
        <v>5.87</v>
      </c>
      <c r="I348" s="180"/>
      <c r="L348" s="175"/>
      <c r="M348" s="181"/>
      <c r="N348" s="182"/>
      <c r="O348" s="182"/>
      <c r="P348" s="182"/>
      <c r="Q348" s="182"/>
      <c r="R348" s="182"/>
      <c r="S348" s="182"/>
      <c r="T348" s="183"/>
      <c r="AT348" s="177" t="s">
        <v>137</v>
      </c>
      <c r="AU348" s="177" t="s">
        <v>135</v>
      </c>
      <c r="AV348" s="174" t="s">
        <v>135</v>
      </c>
      <c r="AW348" s="174" t="s">
        <v>31</v>
      </c>
      <c r="AX348" s="174" t="s">
        <v>79</v>
      </c>
      <c r="AY348" s="177" t="s">
        <v>127</v>
      </c>
    </row>
    <row r="349" s="27" customFormat="true" ht="24.15" hidden="false" customHeight="true" outlineLevel="0" collapsed="false">
      <c r="A349" s="22"/>
      <c r="B349" s="160"/>
      <c r="C349" s="161" t="s">
        <v>764</v>
      </c>
      <c r="D349" s="161" t="s">
        <v>130</v>
      </c>
      <c r="E349" s="162" t="s">
        <v>765</v>
      </c>
      <c r="F349" s="163" t="s">
        <v>766</v>
      </c>
      <c r="G349" s="164" t="s">
        <v>343</v>
      </c>
      <c r="H349" s="193"/>
      <c r="I349" s="166"/>
      <c r="J349" s="167" t="n">
        <f aca="false">ROUND(I349*H349,2)</f>
        <v>0</v>
      </c>
      <c r="K349" s="163" t="s">
        <v>142</v>
      </c>
      <c r="L349" s="23"/>
      <c r="M349" s="168"/>
      <c r="N349" s="169" t="s">
        <v>40</v>
      </c>
      <c r="O349" s="60"/>
      <c r="P349" s="170" t="n">
        <f aca="false">O349*H349</f>
        <v>0</v>
      </c>
      <c r="Q349" s="170" t="n">
        <v>0</v>
      </c>
      <c r="R349" s="170" t="n">
        <f aca="false">Q349*H349</f>
        <v>0</v>
      </c>
      <c r="S349" s="170" t="n">
        <v>0</v>
      </c>
      <c r="T349" s="171" t="n">
        <f aca="false">S349*H349</f>
        <v>0</v>
      </c>
      <c r="U349" s="22"/>
      <c r="V349" s="22"/>
      <c r="W349" s="22"/>
      <c r="X349" s="22"/>
      <c r="Y349" s="22"/>
      <c r="Z349" s="22"/>
      <c r="AA349" s="22"/>
      <c r="AB349" s="22"/>
      <c r="AC349" s="22"/>
      <c r="AD349" s="22"/>
      <c r="AE349" s="22"/>
      <c r="AR349" s="172" t="s">
        <v>202</v>
      </c>
      <c r="AT349" s="172" t="s">
        <v>130</v>
      </c>
      <c r="AU349" s="172" t="s">
        <v>135</v>
      </c>
      <c r="AY349" s="3" t="s">
        <v>127</v>
      </c>
      <c r="BE349" s="173" t="n">
        <f aca="false">IF(N349="základní",J349,0)</f>
        <v>0</v>
      </c>
      <c r="BF349" s="173" t="n">
        <f aca="false">IF(N349="snížená",J349,0)</f>
        <v>0</v>
      </c>
      <c r="BG349" s="173" t="n">
        <f aca="false">IF(N349="zákl. přenesená",J349,0)</f>
        <v>0</v>
      </c>
      <c r="BH349" s="173" t="n">
        <f aca="false">IF(N349="sníž. přenesená",J349,0)</f>
        <v>0</v>
      </c>
      <c r="BI349" s="173" t="n">
        <f aca="false">IF(N349="nulová",J349,0)</f>
        <v>0</v>
      </c>
      <c r="BJ349" s="3" t="s">
        <v>135</v>
      </c>
      <c r="BK349" s="173" t="n">
        <f aca="false">ROUND(I349*H349,2)</f>
        <v>0</v>
      </c>
      <c r="BL349" s="3" t="s">
        <v>202</v>
      </c>
      <c r="BM349" s="172" t="s">
        <v>767</v>
      </c>
    </row>
    <row r="350" s="146" customFormat="true" ht="22.8" hidden="false" customHeight="true" outlineLevel="0" collapsed="false">
      <c r="B350" s="147"/>
      <c r="D350" s="148" t="s">
        <v>73</v>
      </c>
      <c r="E350" s="158" t="s">
        <v>768</v>
      </c>
      <c r="F350" s="158" t="s">
        <v>769</v>
      </c>
      <c r="I350" s="150"/>
      <c r="J350" s="159" t="n">
        <f aca="false">BK350</f>
        <v>0</v>
      </c>
      <c r="L350" s="147"/>
      <c r="M350" s="152"/>
      <c r="N350" s="153"/>
      <c r="O350" s="153"/>
      <c r="P350" s="154" t="n">
        <f aca="false">SUM(P351:P364)</f>
        <v>0</v>
      </c>
      <c r="Q350" s="153"/>
      <c r="R350" s="154" t="n">
        <f aca="false">SUM(R351:R364)</f>
        <v>0.6052196</v>
      </c>
      <c r="S350" s="153"/>
      <c r="T350" s="155" t="n">
        <f aca="false">SUM(T351:T364)</f>
        <v>0.0515</v>
      </c>
      <c r="AR350" s="148" t="s">
        <v>135</v>
      </c>
      <c r="AT350" s="156" t="s">
        <v>73</v>
      </c>
      <c r="AU350" s="156" t="s">
        <v>79</v>
      </c>
      <c r="AY350" s="148" t="s">
        <v>127</v>
      </c>
      <c r="BK350" s="157" t="n">
        <f aca="false">SUM(BK351:BK364)</f>
        <v>0</v>
      </c>
    </row>
    <row r="351" s="27" customFormat="true" ht="24.15" hidden="false" customHeight="true" outlineLevel="0" collapsed="false">
      <c r="A351" s="22"/>
      <c r="B351" s="160"/>
      <c r="C351" s="161" t="s">
        <v>770</v>
      </c>
      <c r="D351" s="161" t="s">
        <v>130</v>
      </c>
      <c r="E351" s="162" t="s">
        <v>771</v>
      </c>
      <c r="F351" s="163" t="s">
        <v>772</v>
      </c>
      <c r="G351" s="164" t="s">
        <v>133</v>
      </c>
      <c r="H351" s="165" t="n">
        <v>77.65</v>
      </c>
      <c r="I351" s="166"/>
      <c r="J351" s="167" t="n">
        <f aca="false">ROUND(I351*H351,2)</f>
        <v>0</v>
      </c>
      <c r="K351" s="163" t="s">
        <v>142</v>
      </c>
      <c r="L351" s="23"/>
      <c r="M351" s="168"/>
      <c r="N351" s="169" t="s">
        <v>40</v>
      </c>
      <c r="O351" s="60"/>
      <c r="P351" s="170" t="n">
        <f aca="false">O351*H351</f>
        <v>0</v>
      </c>
      <c r="Q351" s="170" t="n">
        <v>0</v>
      </c>
      <c r="R351" s="170" t="n">
        <f aca="false">Q351*H351</f>
        <v>0</v>
      </c>
      <c r="S351" s="170" t="n">
        <v>0</v>
      </c>
      <c r="T351" s="171" t="n">
        <f aca="false">S351*H351</f>
        <v>0</v>
      </c>
      <c r="U351" s="22"/>
      <c r="V351" s="22"/>
      <c r="W351" s="22"/>
      <c r="X351" s="22"/>
      <c r="Y351" s="22"/>
      <c r="Z351" s="22"/>
      <c r="AA351" s="22"/>
      <c r="AB351" s="22"/>
      <c r="AC351" s="22"/>
      <c r="AD351" s="22"/>
      <c r="AE351" s="22"/>
      <c r="AR351" s="172" t="s">
        <v>202</v>
      </c>
      <c r="AT351" s="172" t="s">
        <v>130</v>
      </c>
      <c r="AU351" s="172" t="s">
        <v>135</v>
      </c>
      <c r="AY351" s="3" t="s">
        <v>127</v>
      </c>
      <c r="BE351" s="173" t="n">
        <f aca="false">IF(N351="základní",J351,0)</f>
        <v>0</v>
      </c>
      <c r="BF351" s="173" t="n">
        <f aca="false">IF(N351="snížená",J351,0)</f>
        <v>0</v>
      </c>
      <c r="BG351" s="173" t="n">
        <f aca="false">IF(N351="zákl. přenesená",J351,0)</f>
        <v>0</v>
      </c>
      <c r="BH351" s="173" t="n">
        <f aca="false">IF(N351="sníž. přenesená",J351,0)</f>
        <v>0</v>
      </c>
      <c r="BI351" s="173" t="n">
        <f aca="false">IF(N351="nulová",J351,0)</f>
        <v>0</v>
      </c>
      <c r="BJ351" s="3" t="s">
        <v>135</v>
      </c>
      <c r="BK351" s="173" t="n">
        <f aca="false">ROUND(I351*H351,2)</f>
        <v>0</v>
      </c>
      <c r="BL351" s="3" t="s">
        <v>202</v>
      </c>
      <c r="BM351" s="172" t="s">
        <v>773</v>
      </c>
    </row>
    <row r="352" s="174" customFormat="true" ht="12.8" hidden="false" customHeight="false" outlineLevel="0" collapsed="false">
      <c r="B352" s="175"/>
      <c r="D352" s="176" t="s">
        <v>137</v>
      </c>
      <c r="E352" s="177"/>
      <c r="F352" s="178" t="s">
        <v>774</v>
      </c>
      <c r="H352" s="179" t="n">
        <v>77.65</v>
      </c>
      <c r="I352" s="180"/>
      <c r="L352" s="175"/>
      <c r="M352" s="181"/>
      <c r="N352" s="182"/>
      <c r="O352" s="182"/>
      <c r="P352" s="182"/>
      <c r="Q352" s="182"/>
      <c r="R352" s="182"/>
      <c r="S352" s="182"/>
      <c r="T352" s="183"/>
      <c r="AT352" s="177" t="s">
        <v>137</v>
      </c>
      <c r="AU352" s="177" t="s">
        <v>135</v>
      </c>
      <c r="AV352" s="174" t="s">
        <v>135</v>
      </c>
      <c r="AW352" s="174" t="s">
        <v>31</v>
      </c>
      <c r="AX352" s="174" t="s">
        <v>79</v>
      </c>
      <c r="AY352" s="177" t="s">
        <v>127</v>
      </c>
    </row>
    <row r="353" s="27" customFormat="true" ht="16.5" hidden="false" customHeight="true" outlineLevel="0" collapsed="false">
      <c r="A353" s="22"/>
      <c r="B353" s="160"/>
      <c r="C353" s="161" t="s">
        <v>775</v>
      </c>
      <c r="D353" s="161" t="s">
        <v>130</v>
      </c>
      <c r="E353" s="162" t="s">
        <v>776</v>
      </c>
      <c r="F353" s="163" t="s">
        <v>777</v>
      </c>
      <c r="G353" s="164" t="s">
        <v>133</v>
      </c>
      <c r="H353" s="165" t="n">
        <v>77.65</v>
      </c>
      <c r="I353" s="166"/>
      <c r="J353" s="167" t="n">
        <f aca="false">ROUND(I353*H353,2)</f>
        <v>0</v>
      </c>
      <c r="K353" s="163" t="s">
        <v>142</v>
      </c>
      <c r="L353" s="23"/>
      <c r="M353" s="168"/>
      <c r="N353" s="169" t="s">
        <v>40</v>
      </c>
      <c r="O353" s="60"/>
      <c r="P353" s="170" t="n">
        <f aca="false">O353*H353</f>
        <v>0</v>
      </c>
      <c r="Q353" s="170" t="n">
        <v>0</v>
      </c>
      <c r="R353" s="170" t="n">
        <f aca="false">Q353*H353</f>
        <v>0</v>
      </c>
      <c r="S353" s="170" t="n">
        <v>0</v>
      </c>
      <c r="T353" s="171" t="n">
        <f aca="false">S353*H353</f>
        <v>0</v>
      </c>
      <c r="U353" s="22"/>
      <c r="V353" s="22"/>
      <c r="W353" s="22"/>
      <c r="X353" s="22"/>
      <c r="Y353" s="22"/>
      <c r="Z353" s="22"/>
      <c r="AA353" s="22"/>
      <c r="AB353" s="22"/>
      <c r="AC353" s="22"/>
      <c r="AD353" s="22"/>
      <c r="AE353" s="22"/>
      <c r="AR353" s="172" t="s">
        <v>202</v>
      </c>
      <c r="AT353" s="172" t="s">
        <v>130</v>
      </c>
      <c r="AU353" s="172" t="s">
        <v>135</v>
      </c>
      <c r="AY353" s="3" t="s">
        <v>127</v>
      </c>
      <c r="BE353" s="173" t="n">
        <f aca="false">IF(N353="základní",J353,0)</f>
        <v>0</v>
      </c>
      <c r="BF353" s="173" t="n">
        <f aca="false">IF(N353="snížená",J353,0)</f>
        <v>0</v>
      </c>
      <c r="BG353" s="173" t="n">
        <f aca="false">IF(N353="zákl. přenesená",J353,0)</f>
        <v>0</v>
      </c>
      <c r="BH353" s="173" t="n">
        <f aca="false">IF(N353="sníž. přenesená",J353,0)</f>
        <v>0</v>
      </c>
      <c r="BI353" s="173" t="n">
        <f aca="false">IF(N353="nulová",J353,0)</f>
        <v>0</v>
      </c>
      <c r="BJ353" s="3" t="s">
        <v>135</v>
      </c>
      <c r="BK353" s="173" t="n">
        <f aca="false">ROUND(I353*H353,2)</f>
        <v>0</v>
      </c>
      <c r="BL353" s="3" t="s">
        <v>202</v>
      </c>
      <c r="BM353" s="172" t="s">
        <v>778</v>
      </c>
    </row>
    <row r="354" s="27" customFormat="true" ht="24.15" hidden="false" customHeight="true" outlineLevel="0" collapsed="false">
      <c r="A354" s="22"/>
      <c r="B354" s="160"/>
      <c r="C354" s="161" t="s">
        <v>779</v>
      </c>
      <c r="D354" s="161" t="s">
        <v>130</v>
      </c>
      <c r="E354" s="162" t="s">
        <v>780</v>
      </c>
      <c r="F354" s="163" t="s">
        <v>781</v>
      </c>
      <c r="G354" s="164" t="s">
        <v>133</v>
      </c>
      <c r="H354" s="165" t="n">
        <v>77.65</v>
      </c>
      <c r="I354" s="166"/>
      <c r="J354" s="167" t="n">
        <f aca="false">ROUND(I354*H354,2)</f>
        <v>0</v>
      </c>
      <c r="K354" s="163" t="s">
        <v>142</v>
      </c>
      <c r="L354" s="23"/>
      <c r="M354" s="168"/>
      <c r="N354" s="169" t="s">
        <v>40</v>
      </c>
      <c r="O354" s="60"/>
      <c r="P354" s="170" t="n">
        <f aca="false">O354*H354</f>
        <v>0</v>
      </c>
      <c r="Q354" s="170" t="n">
        <v>3E-005</v>
      </c>
      <c r="R354" s="170" t="n">
        <f aca="false">Q354*H354</f>
        <v>0.0023295</v>
      </c>
      <c r="S354" s="170" t="n">
        <v>0</v>
      </c>
      <c r="T354" s="171" t="n">
        <f aca="false">S354*H354</f>
        <v>0</v>
      </c>
      <c r="U354" s="22"/>
      <c r="V354" s="22"/>
      <c r="W354" s="22"/>
      <c r="X354" s="22"/>
      <c r="Y354" s="22"/>
      <c r="Z354" s="22"/>
      <c r="AA354" s="22"/>
      <c r="AB354" s="22"/>
      <c r="AC354" s="22"/>
      <c r="AD354" s="22"/>
      <c r="AE354" s="22"/>
      <c r="AR354" s="172" t="s">
        <v>202</v>
      </c>
      <c r="AT354" s="172" t="s">
        <v>130</v>
      </c>
      <c r="AU354" s="172" t="s">
        <v>135</v>
      </c>
      <c r="AY354" s="3" t="s">
        <v>127</v>
      </c>
      <c r="BE354" s="173" t="n">
        <f aca="false">IF(N354="základní",J354,0)</f>
        <v>0</v>
      </c>
      <c r="BF354" s="173" t="n">
        <f aca="false">IF(N354="snížená",J354,0)</f>
        <v>0</v>
      </c>
      <c r="BG354" s="173" t="n">
        <f aca="false">IF(N354="zákl. přenesená",J354,0)</f>
        <v>0</v>
      </c>
      <c r="BH354" s="173" t="n">
        <f aca="false">IF(N354="sníž. přenesená",J354,0)</f>
        <v>0</v>
      </c>
      <c r="BI354" s="173" t="n">
        <f aca="false">IF(N354="nulová",J354,0)</f>
        <v>0</v>
      </c>
      <c r="BJ354" s="3" t="s">
        <v>135</v>
      </c>
      <c r="BK354" s="173" t="n">
        <f aca="false">ROUND(I354*H354,2)</f>
        <v>0</v>
      </c>
      <c r="BL354" s="3" t="s">
        <v>202</v>
      </c>
      <c r="BM354" s="172" t="s">
        <v>782</v>
      </c>
    </row>
    <row r="355" s="27" customFormat="true" ht="33" hidden="false" customHeight="true" outlineLevel="0" collapsed="false">
      <c r="A355" s="22"/>
      <c r="B355" s="160"/>
      <c r="C355" s="161" t="s">
        <v>783</v>
      </c>
      <c r="D355" s="161" t="s">
        <v>130</v>
      </c>
      <c r="E355" s="162" t="s">
        <v>784</v>
      </c>
      <c r="F355" s="163" t="s">
        <v>785</v>
      </c>
      <c r="G355" s="164" t="s">
        <v>133</v>
      </c>
      <c r="H355" s="165" t="n">
        <v>77.65</v>
      </c>
      <c r="I355" s="166"/>
      <c r="J355" s="167" t="n">
        <f aca="false">ROUND(I355*H355,2)</f>
        <v>0</v>
      </c>
      <c r="K355" s="163" t="s">
        <v>142</v>
      </c>
      <c r="L355" s="23"/>
      <c r="M355" s="168"/>
      <c r="N355" s="169" t="s">
        <v>40</v>
      </c>
      <c r="O355" s="60"/>
      <c r="P355" s="170" t="n">
        <f aca="false">O355*H355</f>
        <v>0</v>
      </c>
      <c r="Q355" s="170" t="n">
        <v>0.00455</v>
      </c>
      <c r="R355" s="170" t="n">
        <f aca="false">Q355*H355</f>
        <v>0.3533075</v>
      </c>
      <c r="S355" s="170" t="n">
        <v>0</v>
      </c>
      <c r="T355" s="171" t="n">
        <f aca="false">S355*H355</f>
        <v>0</v>
      </c>
      <c r="U355" s="22"/>
      <c r="V355" s="22"/>
      <c r="W355" s="22"/>
      <c r="X355" s="22"/>
      <c r="Y355" s="22"/>
      <c r="Z355" s="22"/>
      <c r="AA355" s="22"/>
      <c r="AB355" s="22"/>
      <c r="AC355" s="22"/>
      <c r="AD355" s="22"/>
      <c r="AE355" s="22"/>
      <c r="AR355" s="172" t="s">
        <v>202</v>
      </c>
      <c r="AT355" s="172" t="s">
        <v>130</v>
      </c>
      <c r="AU355" s="172" t="s">
        <v>135</v>
      </c>
      <c r="AY355" s="3" t="s">
        <v>127</v>
      </c>
      <c r="BE355" s="173" t="n">
        <f aca="false">IF(N355="základní",J355,0)</f>
        <v>0</v>
      </c>
      <c r="BF355" s="173" t="n">
        <f aca="false">IF(N355="snížená",J355,0)</f>
        <v>0</v>
      </c>
      <c r="BG355" s="173" t="n">
        <f aca="false">IF(N355="zákl. přenesená",J355,0)</f>
        <v>0</v>
      </c>
      <c r="BH355" s="173" t="n">
        <f aca="false">IF(N355="sníž. přenesená",J355,0)</f>
        <v>0</v>
      </c>
      <c r="BI355" s="173" t="n">
        <f aca="false">IF(N355="nulová",J355,0)</f>
        <v>0</v>
      </c>
      <c r="BJ355" s="3" t="s">
        <v>135</v>
      </c>
      <c r="BK355" s="173" t="n">
        <f aca="false">ROUND(I355*H355,2)</f>
        <v>0</v>
      </c>
      <c r="BL355" s="3" t="s">
        <v>202</v>
      </c>
      <c r="BM355" s="172" t="s">
        <v>786</v>
      </c>
    </row>
    <row r="356" s="27" customFormat="true" ht="24.15" hidden="false" customHeight="true" outlineLevel="0" collapsed="false">
      <c r="A356" s="22"/>
      <c r="B356" s="160"/>
      <c r="C356" s="161" t="s">
        <v>787</v>
      </c>
      <c r="D356" s="161" t="s">
        <v>130</v>
      </c>
      <c r="E356" s="162" t="s">
        <v>788</v>
      </c>
      <c r="F356" s="163" t="s">
        <v>789</v>
      </c>
      <c r="G356" s="164" t="s">
        <v>133</v>
      </c>
      <c r="H356" s="165" t="n">
        <v>20.6</v>
      </c>
      <c r="I356" s="166"/>
      <c r="J356" s="167" t="n">
        <f aca="false">ROUND(I356*H356,2)</f>
        <v>0</v>
      </c>
      <c r="K356" s="163" t="s">
        <v>142</v>
      </c>
      <c r="L356" s="23"/>
      <c r="M356" s="168"/>
      <c r="N356" s="169" t="s">
        <v>40</v>
      </c>
      <c r="O356" s="60"/>
      <c r="P356" s="170" t="n">
        <f aca="false">O356*H356</f>
        <v>0</v>
      </c>
      <c r="Q356" s="170" t="n">
        <v>0</v>
      </c>
      <c r="R356" s="170" t="n">
        <f aca="false">Q356*H356</f>
        <v>0</v>
      </c>
      <c r="S356" s="170" t="n">
        <v>0.0025</v>
      </c>
      <c r="T356" s="171" t="n">
        <f aca="false">S356*H356</f>
        <v>0.0515</v>
      </c>
      <c r="U356" s="22"/>
      <c r="V356" s="22"/>
      <c r="W356" s="22"/>
      <c r="X356" s="22"/>
      <c r="Y356" s="22"/>
      <c r="Z356" s="22"/>
      <c r="AA356" s="22"/>
      <c r="AB356" s="22"/>
      <c r="AC356" s="22"/>
      <c r="AD356" s="22"/>
      <c r="AE356" s="22"/>
      <c r="AR356" s="172" t="s">
        <v>202</v>
      </c>
      <c r="AT356" s="172" t="s">
        <v>130</v>
      </c>
      <c r="AU356" s="172" t="s">
        <v>135</v>
      </c>
      <c r="AY356" s="3" t="s">
        <v>127</v>
      </c>
      <c r="BE356" s="173" t="n">
        <f aca="false">IF(N356="základní",J356,0)</f>
        <v>0</v>
      </c>
      <c r="BF356" s="173" t="n">
        <f aca="false">IF(N356="snížená",J356,0)</f>
        <v>0</v>
      </c>
      <c r="BG356" s="173" t="n">
        <f aca="false">IF(N356="zákl. přenesená",J356,0)</f>
        <v>0</v>
      </c>
      <c r="BH356" s="173" t="n">
        <f aca="false">IF(N356="sníž. přenesená",J356,0)</f>
        <v>0</v>
      </c>
      <c r="BI356" s="173" t="n">
        <f aca="false">IF(N356="nulová",J356,0)</f>
        <v>0</v>
      </c>
      <c r="BJ356" s="3" t="s">
        <v>135</v>
      </c>
      <c r="BK356" s="173" t="n">
        <f aca="false">ROUND(I356*H356,2)</f>
        <v>0</v>
      </c>
      <c r="BL356" s="3" t="s">
        <v>202</v>
      </c>
      <c r="BM356" s="172" t="s">
        <v>790</v>
      </c>
    </row>
    <row r="357" s="174" customFormat="true" ht="12.8" hidden="false" customHeight="false" outlineLevel="0" collapsed="false">
      <c r="B357" s="175"/>
      <c r="D357" s="176" t="s">
        <v>137</v>
      </c>
      <c r="E357" s="177"/>
      <c r="F357" s="178" t="s">
        <v>791</v>
      </c>
      <c r="H357" s="179" t="n">
        <v>20.6</v>
      </c>
      <c r="I357" s="180"/>
      <c r="L357" s="175"/>
      <c r="M357" s="181"/>
      <c r="N357" s="182"/>
      <c r="O357" s="182"/>
      <c r="P357" s="182"/>
      <c r="Q357" s="182"/>
      <c r="R357" s="182"/>
      <c r="S357" s="182"/>
      <c r="T357" s="183"/>
      <c r="AT357" s="177" t="s">
        <v>137</v>
      </c>
      <c r="AU357" s="177" t="s">
        <v>135</v>
      </c>
      <c r="AV357" s="174" t="s">
        <v>135</v>
      </c>
      <c r="AW357" s="174" t="s">
        <v>31</v>
      </c>
      <c r="AX357" s="174" t="s">
        <v>79</v>
      </c>
      <c r="AY357" s="177" t="s">
        <v>127</v>
      </c>
    </row>
    <row r="358" s="27" customFormat="true" ht="16.5" hidden="false" customHeight="true" outlineLevel="0" collapsed="false">
      <c r="A358" s="22"/>
      <c r="B358" s="160"/>
      <c r="C358" s="161" t="s">
        <v>792</v>
      </c>
      <c r="D358" s="161" t="s">
        <v>130</v>
      </c>
      <c r="E358" s="162" t="s">
        <v>793</v>
      </c>
      <c r="F358" s="163" t="s">
        <v>794</v>
      </c>
      <c r="G358" s="164" t="s">
        <v>133</v>
      </c>
      <c r="H358" s="165" t="n">
        <v>77.65</v>
      </c>
      <c r="I358" s="166"/>
      <c r="J358" s="167" t="n">
        <f aca="false">ROUND(I358*H358,2)</f>
        <v>0</v>
      </c>
      <c r="K358" s="163" t="s">
        <v>142</v>
      </c>
      <c r="L358" s="23"/>
      <c r="M358" s="168"/>
      <c r="N358" s="169" t="s">
        <v>40</v>
      </c>
      <c r="O358" s="60"/>
      <c r="P358" s="170" t="n">
        <f aca="false">O358*H358</f>
        <v>0</v>
      </c>
      <c r="Q358" s="170" t="n">
        <v>0.0003</v>
      </c>
      <c r="R358" s="170" t="n">
        <f aca="false">Q358*H358</f>
        <v>0.023295</v>
      </c>
      <c r="S358" s="170" t="n">
        <v>0</v>
      </c>
      <c r="T358" s="171" t="n">
        <f aca="false">S358*H358</f>
        <v>0</v>
      </c>
      <c r="U358" s="22"/>
      <c r="V358" s="22"/>
      <c r="W358" s="22"/>
      <c r="X358" s="22"/>
      <c r="Y358" s="22"/>
      <c r="Z358" s="22"/>
      <c r="AA358" s="22"/>
      <c r="AB358" s="22"/>
      <c r="AC358" s="22"/>
      <c r="AD358" s="22"/>
      <c r="AE358" s="22"/>
      <c r="AR358" s="172" t="s">
        <v>202</v>
      </c>
      <c r="AT358" s="172" t="s">
        <v>130</v>
      </c>
      <c r="AU358" s="172" t="s">
        <v>135</v>
      </c>
      <c r="AY358" s="3" t="s">
        <v>127</v>
      </c>
      <c r="BE358" s="173" t="n">
        <f aca="false">IF(N358="základní",J358,0)</f>
        <v>0</v>
      </c>
      <c r="BF358" s="173" t="n">
        <f aca="false">IF(N358="snížená",J358,0)</f>
        <v>0</v>
      </c>
      <c r="BG358" s="173" t="n">
        <f aca="false">IF(N358="zákl. přenesená",J358,0)</f>
        <v>0</v>
      </c>
      <c r="BH358" s="173" t="n">
        <f aca="false">IF(N358="sníž. přenesená",J358,0)</f>
        <v>0</v>
      </c>
      <c r="BI358" s="173" t="n">
        <f aca="false">IF(N358="nulová",J358,0)</f>
        <v>0</v>
      </c>
      <c r="BJ358" s="3" t="s">
        <v>135</v>
      </c>
      <c r="BK358" s="173" t="n">
        <f aca="false">ROUND(I358*H358,2)</f>
        <v>0</v>
      </c>
      <c r="BL358" s="3" t="s">
        <v>202</v>
      </c>
      <c r="BM358" s="172" t="s">
        <v>795</v>
      </c>
    </row>
    <row r="359" s="27" customFormat="true" ht="16.5" hidden="false" customHeight="true" outlineLevel="0" collapsed="false">
      <c r="A359" s="22"/>
      <c r="B359" s="160"/>
      <c r="C359" s="194" t="s">
        <v>796</v>
      </c>
      <c r="D359" s="194" t="s">
        <v>515</v>
      </c>
      <c r="E359" s="195" t="s">
        <v>797</v>
      </c>
      <c r="F359" s="196" t="s">
        <v>798</v>
      </c>
      <c r="G359" s="197" t="s">
        <v>133</v>
      </c>
      <c r="H359" s="198" t="n">
        <v>85.415</v>
      </c>
      <c r="I359" s="199"/>
      <c r="J359" s="200" t="n">
        <f aca="false">ROUND(I359*H359,2)</f>
        <v>0</v>
      </c>
      <c r="K359" s="196" t="s">
        <v>142</v>
      </c>
      <c r="L359" s="201"/>
      <c r="M359" s="202"/>
      <c r="N359" s="203" t="s">
        <v>40</v>
      </c>
      <c r="O359" s="60"/>
      <c r="P359" s="170" t="n">
        <f aca="false">O359*H359</f>
        <v>0</v>
      </c>
      <c r="Q359" s="170" t="n">
        <v>0.00264</v>
      </c>
      <c r="R359" s="170" t="n">
        <f aca="false">Q359*H359</f>
        <v>0.2254956</v>
      </c>
      <c r="S359" s="170" t="n">
        <v>0</v>
      </c>
      <c r="T359" s="171" t="n">
        <f aca="false">S359*H359</f>
        <v>0</v>
      </c>
      <c r="U359" s="22"/>
      <c r="V359" s="22"/>
      <c r="W359" s="22"/>
      <c r="X359" s="22"/>
      <c r="Y359" s="22"/>
      <c r="Z359" s="22"/>
      <c r="AA359" s="22"/>
      <c r="AB359" s="22"/>
      <c r="AC359" s="22"/>
      <c r="AD359" s="22"/>
      <c r="AE359" s="22"/>
      <c r="AR359" s="172" t="s">
        <v>292</v>
      </c>
      <c r="AT359" s="172" t="s">
        <v>515</v>
      </c>
      <c r="AU359" s="172" t="s">
        <v>135</v>
      </c>
      <c r="AY359" s="3" t="s">
        <v>127</v>
      </c>
      <c r="BE359" s="173" t="n">
        <f aca="false">IF(N359="základní",J359,0)</f>
        <v>0</v>
      </c>
      <c r="BF359" s="173" t="n">
        <f aca="false">IF(N359="snížená",J359,0)</f>
        <v>0</v>
      </c>
      <c r="BG359" s="173" t="n">
        <f aca="false">IF(N359="zákl. přenesená",J359,0)</f>
        <v>0</v>
      </c>
      <c r="BH359" s="173" t="n">
        <f aca="false">IF(N359="sníž. přenesená",J359,0)</f>
        <v>0</v>
      </c>
      <c r="BI359" s="173" t="n">
        <f aca="false">IF(N359="nulová",J359,0)</f>
        <v>0</v>
      </c>
      <c r="BJ359" s="3" t="s">
        <v>135</v>
      </c>
      <c r="BK359" s="173" t="n">
        <f aca="false">ROUND(I359*H359,2)</f>
        <v>0</v>
      </c>
      <c r="BL359" s="3" t="s">
        <v>202</v>
      </c>
      <c r="BM359" s="172" t="s">
        <v>799</v>
      </c>
    </row>
    <row r="360" s="174" customFormat="true" ht="12.8" hidden="false" customHeight="false" outlineLevel="0" collapsed="false">
      <c r="B360" s="175"/>
      <c r="D360" s="176" t="s">
        <v>137</v>
      </c>
      <c r="F360" s="178" t="s">
        <v>800</v>
      </c>
      <c r="H360" s="179" t="n">
        <v>85.415</v>
      </c>
      <c r="I360" s="180"/>
      <c r="L360" s="175"/>
      <c r="M360" s="181"/>
      <c r="N360" s="182"/>
      <c r="O360" s="182"/>
      <c r="P360" s="182"/>
      <c r="Q360" s="182"/>
      <c r="R360" s="182"/>
      <c r="S360" s="182"/>
      <c r="T360" s="183"/>
      <c r="AT360" s="177" t="s">
        <v>137</v>
      </c>
      <c r="AU360" s="177" t="s">
        <v>135</v>
      </c>
      <c r="AV360" s="174" t="s">
        <v>135</v>
      </c>
      <c r="AW360" s="174" t="s">
        <v>2</v>
      </c>
      <c r="AX360" s="174" t="s">
        <v>79</v>
      </c>
      <c r="AY360" s="177" t="s">
        <v>127</v>
      </c>
    </row>
    <row r="361" s="27" customFormat="true" ht="24.15" hidden="false" customHeight="true" outlineLevel="0" collapsed="false">
      <c r="A361" s="22"/>
      <c r="B361" s="160"/>
      <c r="C361" s="161" t="s">
        <v>801</v>
      </c>
      <c r="D361" s="161" t="s">
        <v>130</v>
      </c>
      <c r="E361" s="162" t="s">
        <v>802</v>
      </c>
      <c r="F361" s="163" t="s">
        <v>803</v>
      </c>
      <c r="G361" s="164" t="s">
        <v>141</v>
      </c>
      <c r="H361" s="165" t="n">
        <v>15</v>
      </c>
      <c r="I361" s="166"/>
      <c r="J361" s="167" t="n">
        <f aca="false">ROUND(I361*H361,2)</f>
        <v>0</v>
      </c>
      <c r="K361" s="163"/>
      <c r="L361" s="23"/>
      <c r="M361" s="168"/>
      <c r="N361" s="169" t="s">
        <v>40</v>
      </c>
      <c r="O361" s="60"/>
      <c r="P361" s="170" t="n">
        <f aca="false">O361*H361</f>
        <v>0</v>
      </c>
      <c r="Q361" s="170" t="n">
        <v>0</v>
      </c>
      <c r="R361" s="170" t="n">
        <f aca="false">Q361*H361</f>
        <v>0</v>
      </c>
      <c r="S361" s="170" t="n">
        <v>0</v>
      </c>
      <c r="T361" s="171" t="n">
        <f aca="false">S361*H361</f>
        <v>0</v>
      </c>
      <c r="U361" s="22"/>
      <c r="V361" s="22"/>
      <c r="W361" s="22"/>
      <c r="X361" s="22"/>
      <c r="Y361" s="22"/>
      <c r="Z361" s="22"/>
      <c r="AA361" s="22"/>
      <c r="AB361" s="22"/>
      <c r="AC361" s="22"/>
      <c r="AD361" s="22"/>
      <c r="AE361" s="22"/>
      <c r="AR361" s="172" t="s">
        <v>202</v>
      </c>
      <c r="AT361" s="172" t="s">
        <v>130</v>
      </c>
      <c r="AU361" s="172" t="s">
        <v>135</v>
      </c>
      <c r="AY361" s="3" t="s">
        <v>127</v>
      </c>
      <c r="BE361" s="173" t="n">
        <f aca="false">IF(N361="základní",J361,0)</f>
        <v>0</v>
      </c>
      <c r="BF361" s="173" t="n">
        <f aca="false">IF(N361="snížená",J361,0)</f>
        <v>0</v>
      </c>
      <c r="BG361" s="173" t="n">
        <f aca="false">IF(N361="zákl. přenesená",J361,0)</f>
        <v>0</v>
      </c>
      <c r="BH361" s="173" t="n">
        <f aca="false">IF(N361="sníž. přenesená",J361,0)</f>
        <v>0</v>
      </c>
      <c r="BI361" s="173" t="n">
        <f aca="false">IF(N361="nulová",J361,0)</f>
        <v>0</v>
      </c>
      <c r="BJ361" s="3" t="s">
        <v>135</v>
      </c>
      <c r="BK361" s="173" t="n">
        <f aca="false">ROUND(I361*H361,2)</f>
        <v>0</v>
      </c>
      <c r="BL361" s="3" t="s">
        <v>202</v>
      </c>
      <c r="BM361" s="172" t="s">
        <v>804</v>
      </c>
    </row>
    <row r="362" s="27" customFormat="true" ht="16.5" hidden="false" customHeight="true" outlineLevel="0" collapsed="false">
      <c r="A362" s="22"/>
      <c r="B362" s="160"/>
      <c r="C362" s="161" t="s">
        <v>805</v>
      </c>
      <c r="D362" s="161" t="s">
        <v>130</v>
      </c>
      <c r="E362" s="162" t="s">
        <v>806</v>
      </c>
      <c r="F362" s="163" t="s">
        <v>807</v>
      </c>
      <c r="G362" s="164" t="s">
        <v>141</v>
      </c>
      <c r="H362" s="165" t="n">
        <v>79.2</v>
      </c>
      <c r="I362" s="166"/>
      <c r="J362" s="167" t="n">
        <f aca="false">ROUND(I362*H362,2)</f>
        <v>0</v>
      </c>
      <c r="K362" s="163"/>
      <c r="L362" s="23"/>
      <c r="M362" s="168"/>
      <c r="N362" s="169" t="s">
        <v>40</v>
      </c>
      <c r="O362" s="60"/>
      <c r="P362" s="170" t="n">
        <f aca="false">O362*H362</f>
        <v>0</v>
      </c>
      <c r="Q362" s="170" t="n">
        <v>1E-005</v>
      </c>
      <c r="R362" s="170" t="n">
        <f aca="false">Q362*H362</f>
        <v>0.000792</v>
      </c>
      <c r="S362" s="170" t="n">
        <v>0</v>
      </c>
      <c r="T362" s="171" t="n">
        <f aca="false">S362*H362</f>
        <v>0</v>
      </c>
      <c r="U362" s="22"/>
      <c r="V362" s="22"/>
      <c r="W362" s="22"/>
      <c r="X362" s="22"/>
      <c r="Y362" s="22"/>
      <c r="Z362" s="22"/>
      <c r="AA362" s="22"/>
      <c r="AB362" s="22"/>
      <c r="AC362" s="22"/>
      <c r="AD362" s="22"/>
      <c r="AE362" s="22"/>
      <c r="AR362" s="172" t="s">
        <v>202</v>
      </c>
      <c r="AT362" s="172" t="s">
        <v>130</v>
      </c>
      <c r="AU362" s="172" t="s">
        <v>135</v>
      </c>
      <c r="AY362" s="3" t="s">
        <v>127</v>
      </c>
      <c r="BE362" s="173" t="n">
        <f aca="false">IF(N362="základní",J362,0)</f>
        <v>0</v>
      </c>
      <c r="BF362" s="173" t="n">
        <f aca="false">IF(N362="snížená",J362,0)</f>
        <v>0</v>
      </c>
      <c r="BG362" s="173" t="n">
        <f aca="false">IF(N362="zákl. přenesená",J362,0)</f>
        <v>0</v>
      </c>
      <c r="BH362" s="173" t="n">
        <f aca="false">IF(N362="sníž. přenesená",J362,0)</f>
        <v>0</v>
      </c>
      <c r="BI362" s="173" t="n">
        <f aca="false">IF(N362="nulová",J362,0)</f>
        <v>0</v>
      </c>
      <c r="BJ362" s="3" t="s">
        <v>135</v>
      </c>
      <c r="BK362" s="173" t="n">
        <f aca="false">ROUND(I362*H362,2)</f>
        <v>0</v>
      </c>
      <c r="BL362" s="3" t="s">
        <v>202</v>
      </c>
      <c r="BM362" s="172" t="s">
        <v>808</v>
      </c>
    </row>
    <row r="363" s="174" customFormat="true" ht="12.8" hidden="false" customHeight="false" outlineLevel="0" collapsed="false">
      <c r="B363" s="175"/>
      <c r="D363" s="176" t="s">
        <v>137</v>
      </c>
      <c r="E363" s="177"/>
      <c r="F363" s="178" t="s">
        <v>809</v>
      </c>
      <c r="H363" s="179" t="n">
        <v>79.2</v>
      </c>
      <c r="I363" s="180"/>
      <c r="L363" s="175"/>
      <c r="M363" s="181"/>
      <c r="N363" s="182"/>
      <c r="O363" s="182"/>
      <c r="P363" s="182"/>
      <c r="Q363" s="182"/>
      <c r="R363" s="182"/>
      <c r="S363" s="182"/>
      <c r="T363" s="183"/>
      <c r="AT363" s="177" t="s">
        <v>137</v>
      </c>
      <c r="AU363" s="177" t="s">
        <v>135</v>
      </c>
      <c r="AV363" s="174" t="s">
        <v>135</v>
      </c>
      <c r="AW363" s="174" t="s">
        <v>31</v>
      </c>
      <c r="AX363" s="174" t="s">
        <v>79</v>
      </c>
      <c r="AY363" s="177" t="s">
        <v>127</v>
      </c>
    </row>
    <row r="364" s="27" customFormat="true" ht="24.15" hidden="false" customHeight="true" outlineLevel="0" collapsed="false">
      <c r="A364" s="22"/>
      <c r="B364" s="160"/>
      <c r="C364" s="161" t="s">
        <v>810</v>
      </c>
      <c r="D364" s="161" t="s">
        <v>130</v>
      </c>
      <c r="E364" s="162" t="s">
        <v>811</v>
      </c>
      <c r="F364" s="163" t="s">
        <v>812</v>
      </c>
      <c r="G364" s="164" t="s">
        <v>343</v>
      </c>
      <c r="H364" s="193"/>
      <c r="I364" s="166"/>
      <c r="J364" s="167" t="n">
        <f aca="false">ROUND(I364*H364,2)</f>
        <v>0</v>
      </c>
      <c r="K364" s="163" t="s">
        <v>142</v>
      </c>
      <c r="L364" s="23"/>
      <c r="M364" s="168"/>
      <c r="N364" s="169" t="s">
        <v>40</v>
      </c>
      <c r="O364" s="60"/>
      <c r="P364" s="170" t="n">
        <f aca="false">O364*H364</f>
        <v>0</v>
      </c>
      <c r="Q364" s="170" t="n">
        <v>0</v>
      </c>
      <c r="R364" s="170" t="n">
        <f aca="false">Q364*H364</f>
        <v>0</v>
      </c>
      <c r="S364" s="170" t="n">
        <v>0</v>
      </c>
      <c r="T364" s="171" t="n">
        <f aca="false">S364*H364</f>
        <v>0</v>
      </c>
      <c r="U364" s="22"/>
      <c r="V364" s="22"/>
      <c r="W364" s="22"/>
      <c r="X364" s="22"/>
      <c r="Y364" s="22"/>
      <c r="Z364" s="22"/>
      <c r="AA364" s="22"/>
      <c r="AB364" s="22"/>
      <c r="AC364" s="22"/>
      <c r="AD364" s="22"/>
      <c r="AE364" s="22"/>
      <c r="AR364" s="172" t="s">
        <v>202</v>
      </c>
      <c r="AT364" s="172" t="s">
        <v>130</v>
      </c>
      <c r="AU364" s="172" t="s">
        <v>135</v>
      </c>
      <c r="AY364" s="3" t="s">
        <v>127</v>
      </c>
      <c r="BE364" s="173" t="n">
        <f aca="false">IF(N364="základní",J364,0)</f>
        <v>0</v>
      </c>
      <c r="BF364" s="173" t="n">
        <f aca="false">IF(N364="snížená",J364,0)</f>
        <v>0</v>
      </c>
      <c r="BG364" s="173" t="n">
        <f aca="false">IF(N364="zákl. přenesená",J364,0)</f>
        <v>0</v>
      </c>
      <c r="BH364" s="173" t="n">
        <f aca="false">IF(N364="sníž. přenesená",J364,0)</f>
        <v>0</v>
      </c>
      <c r="BI364" s="173" t="n">
        <f aca="false">IF(N364="nulová",J364,0)</f>
        <v>0</v>
      </c>
      <c r="BJ364" s="3" t="s">
        <v>135</v>
      </c>
      <c r="BK364" s="173" t="n">
        <f aca="false">ROUND(I364*H364,2)</f>
        <v>0</v>
      </c>
      <c r="BL364" s="3" t="s">
        <v>202</v>
      </c>
      <c r="BM364" s="172" t="s">
        <v>813</v>
      </c>
    </row>
    <row r="365" s="146" customFormat="true" ht="22.8" hidden="false" customHeight="true" outlineLevel="0" collapsed="false">
      <c r="B365" s="147"/>
      <c r="D365" s="148" t="s">
        <v>73</v>
      </c>
      <c r="E365" s="158" t="s">
        <v>814</v>
      </c>
      <c r="F365" s="158" t="s">
        <v>815</v>
      </c>
      <c r="I365" s="150"/>
      <c r="J365" s="159" t="n">
        <f aca="false">BK365</f>
        <v>0</v>
      </c>
      <c r="L365" s="147"/>
      <c r="M365" s="152"/>
      <c r="N365" s="153"/>
      <c r="O365" s="153"/>
      <c r="P365" s="154" t="n">
        <f aca="false">SUM(P366:P378)</f>
        <v>0</v>
      </c>
      <c r="Q365" s="153"/>
      <c r="R365" s="154" t="n">
        <f aca="false">SUM(R366:R378)</f>
        <v>0.7295912</v>
      </c>
      <c r="S365" s="153"/>
      <c r="T365" s="155" t="n">
        <f aca="false">SUM(T366:T378)</f>
        <v>0</v>
      </c>
      <c r="AR365" s="148" t="s">
        <v>135</v>
      </c>
      <c r="AT365" s="156" t="s">
        <v>73</v>
      </c>
      <c r="AU365" s="156" t="s">
        <v>79</v>
      </c>
      <c r="AY365" s="148" t="s">
        <v>127</v>
      </c>
      <c r="BK365" s="157" t="n">
        <f aca="false">SUM(BK366:BK378)</f>
        <v>0</v>
      </c>
    </row>
    <row r="366" s="27" customFormat="true" ht="16.5" hidden="false" customHeight="true" outlineLevel="0" collapsed="false">
      <c r="A366" s="22"/>
      <c r="B366" s="160"/>
      <c r="C366" s="161" t="s">
        <v>816</v>
      </c>
      <c r="D366" s="161" t="s">
        <v>130</v>
      </c>
      <c r="E366" s="162" t="s">
        <v>817</v>
      </c>
      <c r="F366" s="163" t="s">
        <v>818</v>
      </c>
      <c r="G366" s="164" t="s">
        <v>133</v>
      </c>
      <c r="H366" s="165" t="n">
        <v>23.49</v>
      </c>
      <c r="I366" s="166"/>
      <c r="J366" s="167" t="n">
        <f aca="false">ROUND(I366*H366,2)</f>
        <v>0</v>
      </c>
      <c r="K366" s="163" t="s">
        <v>142</v>
      </c>
      <c r="L366" s="23"/>
      <c r="M366" s="168"/>
      <c r="N366" s="169" t="s">
        <v>40</v>
      </c>
      <c r="O366" s="60"/>
      <c r="P366" s="170" t="n">
        <f aca="false">O366*H366</f>
        <v>0</v>
      </c>
      <c r="Q366" s="170" t="n">
        <v>0.0003</v>
      </c>
      <c r="R366" s="170" t="n">
        <f aca="false">Q366*H366</f>
        <v>0.007047</v>
      </c>
      <c r="S366" s="170" t="n">
        <v>0</v>
      </c>
      <c r="T366" s="171" t="n">
        <f aca="false">S366*H366</f>
        <v>0</v>
      </c>
      <c r="U366" s="22"/>
      <c r="V366" s="22"/>
      <c r="W366" s="22"/>
      <c r="X366" s="22"/>
      <c r="Y366" s="22"/>
      <c r="Z366" s="22"/>
      <c r="AA366" s="22"/>
      <c r="AB366" s="22"/>
      <c r="AC366" s="22"/>
      <c r="AD366" s="22"/>
      <c r="AE366" s="22"/>
      <c r="AR366" s="172" t="s">
        <v>202</v>
      </c>
      <c r="AT366" s="172" t="s">
        <v>130</v>
      </c>
      <c r="AU366" s="172" t="s">
        <v>135</v>
      </c>
      <c r="AY366" s="3" t="s">
        <v>127</v>
      </c>
      <c r="BE366" s="173" t="n">
        <f aca="false">IF(N366="základní",J366,0)</f>
        <v>0</v>
      </c>
      <c r="BF366" s="173" t="n">
        <f aca="false">IF(N366="snížená",J366,0)</f>
        <v>0</v>
      </c>
      <c r="BG366" s="173" t="n">
        <f aca="false">IF(N366="zákl. přenesená",J366,0)</f>
        <v>0</v>
      </c>
      <c r="BH366" s="173" t="n">
        <f aca="false">IF(N366="sníž. přenesená",J366,0)</f>
        <v>0</v>
      </c>
      <c r="BI366" s="173" t="n">
        <f aca="false">IF(N366="nulová",J366,0)</f>
        <v>0</v>
      </c>
      <c r="BJ366" s="3" t="s">
        <v>135</v>
      </c>
      <c r="BK366" s="173" t="n">
        <f aca="false">ROUND(I366*H366,2)</f>
        <v>0</v>
      </c>
      <c r="BL366" s="3" t="s">
        <v>202</v>
      </c>
      <c r="BM366" s="172" t="s">
        <v>819</v>
      </c>
    </row>
    <row r="367" s="174" customFormat="true" ht="12.8" hidden="false" customHeight="false" outlineLevel="0" collapsed="false">
      <c r="B367" s="175"/>
      <c r="D367" s="176" t="s">
        <v>137</v>
      </c>
      <c r="E367" s="177"/>
      <c r="F367" s="178" t="s">
        <v>820</v>
      </c>
      <c r="H367" s="179" t="n">
        <v>3.06</v>
      </c>
      <c r="I367" s="180"/>
      <c r="L367" s="175"/>
      <c r="M367" s="181"/>
      <c r="N367" s="182"/>
      <c r="O367" s="182"/>
      <c r="P367" s="182"/>
      <c r="Q367" s="182"/>
      <c r="R367" s="182"/>
      <c r="S367" s="182"/>
      <c r="T367" s="183"/>
      <c r="AT367" s="177" t="s">
        <v>137</v>
      </c>
      <c r="AU367" s="177" t="s">
        <v>135</v>
      </c>
      <c r="AV367" s="174" t="s">
        <v>135</v>
      </c>
      <c r="AW367" s="174" t="s">
        <v>31</v>
      </c>
      <c r="AX367" s="174" t="s">
        <v>74</v>
      </c>
      <c r="AY367" s="177" t="s">
        <v>127</v>
      </c>
    </row>
    <row r="368" s="174" customFormat="true" ht="12.8" hidden="false" customHeight="false" outlineLevel="0" collapsed="false">
      <c r="B368" s="175"/>
      <c r="D368" s="176" t="s">
        <v>137</v>
      </c>
      <c r="E368" s="177"/>
      <c r="F368" s="178" t="s">
        <v>821</v>
      </c>
      <c r="H368" s="179" t="n">
        <v>5.1</v>
      </c>
      <c r="I368" s="180"/>
      <c r="L368" s="175"/>
      <c r="M368" s="181"/>
      <c r="N368" s="182"/>
      <c r="O368" s="182"/>
      <c r="P368" s="182"/>
      <c r="Q368" s="182"/>
      <c r="R368" s="182"/>
      <c r="S368" s="182"/>
      <c r="T368" s="183"/>
      <c r="AT368" s="177" t="s">
        <v>137</v>
      </c>
      <c r="AU368" s="177" t="s">
        <v>135</v>
      </c>
      <c r="AV368" s="174" t="s">
        <v>135</v>
      </c>
      <c r="AW368" s="174" t="s">
        <v>31</v>
      </c>
      <c r="AX368" s="174" t="s">
        <v>74</v>
      </c>
      <c r="AY368" s="177" t="s">
        <v>127</v>
      </c>
    </row>
    <row r="369" s="174" customFormat="true" ht="12.8" hidden="false" customHeight="false" outlineLevel="0" collapsed="false">
      <c r="B369" s="175"/>
      <c r="D369" s="176" t="s">
        <v>137</v>
      </c>
      <c r="E369" s="177"/>
      <c r="F369" s="178" t="s">
        <v>822</v>
      </c>
      <c r="H369" s="179" t="n">
        <v>15.33</v>
      </c>
      <c r="I369" s="180"/>
      <c r="L369" s="175"/>
      <c r="M369" s="181"/>
      <c r="N369" s="182"/>
      <c r="O369" s="182"/>
      <c r="P369" s="182"/>
      <c r="Q369" s="182"/>
      <c r="R369" s="182"/>
      <c r="S369" s="182"/>
      <c r="T369" s="183"/>
      <c r="AT369" s="177" t="s">
        <v>137</v>
      </c>
      <c r="AU369" s="177" t="s">
        <v>135</v>
      </c>
      <c r="AV369" s="174" t="s">
        <v>135</v>
      </c>
      <c r="AW369" s="174" t="s">
        <v>31</v>
      </c>
      <c r="AX369" s="174" t="s">
        <v>74</v>
      </c>
      <c r="AY369" s="177" t="s">
        <v>127</v>
      </c>
    </row>
    <row r="370" s="184" customFormat="true" ht="12.8" hidden="false" customHeight="false" outlineLevel="0" collapsed="false">
      <c r="B370" s="185"/>
      <c r="D370" s="176" t="s">
        <v>137</v>
      </c>
      <c r="E370" s="186"/>
      <c r="F370" s="187" t="s">
        <v>162</v>
      </c>
      <c r="H370" s="188" t="n">
        <v>23.49</v>
      </c>
      <c r="I370" s="189"/>
      <c r="L370" s="185"/>
      <c r="M370" s="190"/>
      <c r="N370" s="191"/>
      <c r="O370" s="191"/>
      <c r="P370" s="191"/>
      <c r="Q370" s="191"/>
      <c r="R370" s="191"/>
      <c r="S370" s="191"/>
      <c r="T370" s="192"/>
      <c r="AT370" s="186" t="s">
        <v>137</v>
      </c>
      <c r="AU370" s="186" t="s">
        <v>135</v>
      </c>
      <c r="AV370" s="184" t="s">
        <v>134</v>
      </c>
      <c r="AW370" s="184" t="s">
        <v>31</v>
      </c>
      <c r="AX370" s="184" t="s">
        <v>79</v>
      </c>
      <c r="AY370" s="186" t="s">
        <v>127</v>
      </c>
    </row>
    <row r="371" s="27" customFormat="true" ht="24.15" hidden="false" customHeight="true" outlineLevel="0" collapsed="false">
      <c r="A371" s="22"/>
      <c r="B371" s="160"/>
      <c r="C371" s="161" t="s">
        <v>823</v>
      </c>
      <c r="D371" s="161" t="s">
        <v>130</v>
      </c>
      <c r="E371" s="162" t="s">
        <v>824</v>
      </c>
      <c r="F371" s="163" t="s">
        <v>825</v>
      </c>
      <c r="G371" s="164" t="s">
        <v>133</v>
      </c>
      <c r="H371" s="165" t="n">
        <v>5.04</v>
      </c>
      <c r="I371" s="166"/>
      <c r="J371" s="167" t="n">
        <f aca="false">ROUND(I371*H371,2)</f>
        <v>0</v>
      </c>
      <c r="K371" s="163" t="s">
        <v>142</v>
      </c>
      <c r="L371" s="23"/>
      <c r="M371" s="168"/>
      <c r="N371" s="169" t="s">
        <v>40</v>
      </c>
      <c r="O371" s="60"/>
      <c r="P371" s="170" t="n">
        <f aca="false">O371*H371</f>
        <v>0</v>
      </c>
      <c r="Q371" s="170" t="n">
        <v>0.0015</v>
      </c>
      <c r="R371" s="170" t="n">
        <f aca="false">Q371*H371</f>
        <v>0.00756</v>
      </c>
      <c r="S371" s="170" t="n">
        <v>0</v>
      </c>
      <c r="T371" s="171" t="n">
        <f aca="false">S371*H371</f>
        <v>0</v>
      </c>
      <c r="U371" s="22"/>
      <c r="V371" s="22"/>
      <c r="W371" s="22"/>
      <c r="X371" s="22"/>
      <c r="Y371" s="22"/>
      <c r="Z371" s="22"/>
      <c r="AA371" s="22"/>
      <c r="AB371" s="22"/>
      <c r="AC371" s="22"/>
      <c r="AD371" s="22"/>
      <c r="AE371" s="22"/>
      <c r="AR371" s="172" t="s">
        <v>202</v>
      </c>
      <c r="AT371" s="172" t="s">
        <v>130</v>
      </c>
      <c r="AU371" s="172" t="s">
        <v>135</v>
      </c>
      <c r="AY371" s="3" t="s">
        <v>127</v>
      </c>
      <c r="BE371" s="173" t="n">
        <f aca="false">IF(N371="základní",J371,0)</f>
        <v>0</v>
      </c>
      <c r="BF371" s="173" t="n">
        <f aca="false">IF(N371="snížená",J371,0)</f>
        <v>0</v>
      </c>
      <c r="BG371" s="173" t="n">
        <f aca="false">IF(N371="zákl. přenesená",J371,0)</f>
        <v>0</v>
      </c>
      <c r="BH371" s="173" t="n">
        <f aca="false">IF(N371="sníž. přenesená",J371,0)</f>
        <v>0</v>
      </c>
      <c r="BI371" s="173" t="n">
        <f aca="false">IF(N371="nulová",J371,0)</f>
        <v>0</v>
      </c>
      <c r="BJ371" s="3" t="s">
        <v>135</v>
      </c>
      <c r="BK371" s="173" t="n">
        <f aca="false">ROUND(I371*H371,2)</f>
        <v>0</v>
      </c>
      <c r="BL371" s="3" t="s">
        <v>202</v>
      </c>
      <c r="BM371" s="172" t="s">
        <v>826</v>
      </c>
    </row>
    <row r="372" s="174" customFormat="true" ht="12.8" hidden="false" customHeight="false" outlineLevel="0" collapsed="false">
      <c r="B372" s="175"/>
      <c r="D372" s="176" t="s">
        <v>137</v>
      </c>
      <c r="E372" s="177"/>
      <c r="F372" s="178" t="s">
        <v>827</v>
      </c>
      <c r="H372" s="179" t="n">
        <v>5.04</v>
      </c>
      <c r="I372" s="180"/>
      <c r="L372" s="175"/>
      <c r="M372" s="181"/>
      <c r="N372" s="182"/>
      <c r="O372" s="182"/>
      <c r="P372" s="182"/>
      <c r="Q372" s="182"/>
      <c r="R372" s="182"/>
      <c r="S372" s="182"/>
      <c r="T372" s="183"/>
      <c r="AT372" s="177" t="s">
        <v>137</v>
      </c>
      <c r="AU372" s="177" t="s">
        <v>135</v>
      </c>
      <c r="AV372" s="174" t="s">
        <v>135</v>
      </c>
      <c r="AW372" s="174" t="s">
        <v>31</v>
      </c>
      <c r="AX372" s="174" t="s">
        <v>79</v>
      </c>
      <c r="AY372" s="177" t="s">
        <v>127</v>
      </c>
    </row>
    <row r="373" s="27" customFormat="true" ht="16.5" hidden="false" customHeight="true" outlineLevel="0" collapsed="false">
      <c r="A373" s="22"/>
      <c r="B373" s="160"/>
      <c r="C373" s="161" t="s">
        <v>828</v>
      </c>
      <c r="D373" s="161" t="s">
        <v>130</v>
      </c>
      <c r="E373" s="162" t="s">
        <v>829</v>
      </c>
      <c r="F373" s="163" t="s">
        <v>830</v>
      </c>
      <c r="G373" s="164" t="s">
        <v>133</v>
      </c>
      <c r="H373" s="165" t="n">
        <v>23.49</v>
      </c>
      <c r="I373" s="166"/>
      <c r="J373" s="167" t="n">
        <f aca="false">ROUND(I373*H373,2)</f>
        <v>0</v>
      </c>
      <c r="K373" s="163" t="s">
        <v>142</v>
      </c>
      <c r="L373" s="23"/>
      <c r="M373" s="168"/>
      <c r="N373" s="169" t="s">
        <v>40</v>
      </c>
      <c r="O373" s="60"/>
      <c r="P373" s="170" t="n">
        <f aca="false">O373*H373</f>
        <v>0</v>
      </c>
      <c r="Q373" s="170" t="n">
        <v>0.0045</v>
      </c>
      <c r="R373" s="170" t="n">
        <f aca="false">Q373*H373</f>
        <v>0.105705</v>
      </c>
      <c r="S373" s="170" t="n">
        <v>0</v>
      </c>
      <c r="T373" s="171" t="n">
        <f aca="false">S373*H373</f>
        <v>0</v>
      </c>
      <c r="U373" s="22"/>
      <c r="V373" s="22"/>
      <c r="W373" s="22"/>
      <c r="X373" s="22"/>
      <c r="Y373" s="22"/>
      <c r="Z373" s="22"/>
      <c r="AA373" s="22"/>
      <c r="AB373" s="22"/>
      <c r="AC373" s="22"/>
      <c r="AD373" s="22"/>
      <c r="AE373" s="22"/>
      <c r="AR373" s="172" t="s">
        <v>202</v>
      </c>
      <c r="AT373" s="172" t="s">
        <v>130</v>
      </c>
      <c r="AU373" s="172" t="s">
        <v>135</v>
      </c>
      <c r="AY373" s="3" t="s">
        <v>127</v>
      </c>
      <c r="BE373" s="173" t="n">
        <f aca="false">IF(N373="základní",J373,0)</f>
        <v>0</v>
      </c>
      <c r="BF373" s="173" t="n">
        <f aca="false">IF(N373="snížená",J373,0)</f>
        <v>0</v>
      </c>
      <c r="BG373" s="173" t="n">
        <f aca="false">IF(N373="zákl. přenesená",J373,0)</f>
        <v>0</v>
      </c>
      <c r="BH373" s="173" t="n">
        <f aca="false">IF(N373="sníž. přenesená",J373,0)</f>
        <v>0</v>
      </c>
      <c r="BI373" s="173" t="n">
        <f aca="false">IF(N373="nulová",J373,0)</f>
        <v>0</v>
      </c>
      <c r="BJ373" s="3" t="s">
        <v>135</v>
      </c>
      <c r="BK373" s="173" t="n">
        <f aca="false">ROUND(I373*H373,2)</f>
        <v>0</v>
      </c>
      <c r="BL373" s="3" t="s">
        <v>202</v>
      </c>
      <c r="BM373" s="172" t="s">
        <v>831</v>
      </c>
    </row>
    <row r="374" s="27" customFormat="true" ht="33" hidden="false" customHeight="true" outlineLevel="0" collapsed="false">
      <c r="A374" s="22"/>
      <c r="B374" s="160"/>
      <c r="C374" s="161" t="s">
        <v>832</v>
      </c>
      <c r="D374" s="161" t="s">
        <v>130</v>
      </c>
      <c r="E374" s="162" t="s">
        <v>833</v>
      </c>
      <c r="F374" s="163" t="s">
        <v>834</v>
      </c>
      <c r="G374" s="164" t="s">
        <v>133</v>
      </c>
      <c r="H374" s="165" t="n">
        <v>23.49</v>
      </c>
      <c r="I374" s="166"/>
      <c r="J374" s="167" t="n">
        <f aca="false">ROUND(I374*H374,2)</f>
        <v>0</v>
      </c>
      <c r="K374" s="163" t="s">
        <v>142</v>
      </c>
      <c r="L374" s="23"/>
      <c r="M374" s="168"/>
      <c r="N374" s="169" t="s">
        <v>40</v>
      </c>
      <c r="O374" s="60"/>
      <c r="P374" s="170" t="n">
        <f aca="false">O374*H374</f>
        <v>0</v>
      </c>
      <c r="Q374" s="170" t="n">
        <v>0.00909</v>
      </c>
      <c r="R374" s="170" t="n">
        <f aca="false">Q374*H374</f>
        <v>0.2135241</v>
      </c>
      <c r="S374" s="170" t="n">
        <v>0</v>
      </c>
      <c r="T374" s="171" t="n">
        <f aca="false">S374*H374</f>
        <v>0</v>
      </c>
      <c r="U374" s="22"/>
      <c r="V374" s="22"/>
      <c r="W374" s="22"/>
      <c r="X374" s="22"/>
      <c r="Y374" s="22"/>
      <c r="Z374" s="22"/>
      <c r="AA374" s="22"/>
      <c r="AB374" s="22"/>
      <c r="AC374" s="22"/>
      <c r="AD374" s="22"/>
      <c r="AE374" s="22"/>
      <c r="AR374" s="172" t="s">
        <v>202</v>
      </c>
      <c r="AT374" s="172" t="s">
        <v>130</v>
      </c>
      <c r="AU374" s="172" t="s">
        <v>135</v>
      </c>
      <c r="AY374" s="3" t="s">
        <v>127</v>
      </c>
      <c r="BE374" s="173" t="n">
        <f aca="false">IF(N374="základní",J374,0)</f>
        <v>0</v>
      </c>
      <c r="BF374" s="173" t="n">
        <f aca="false">IF(N374="snížená",J374,0)</f>
        <v>0</v>
      </c>
      <c r="BG374" s="173" t="n">
        <f aca="false">IF(N374="zákl. přenesená",J374,0)</f>
        <v>0</v>
      </c>
      <c r="BH374" s="173" t="n">
        <f aca="false">IF(N374="sníž. přenesená",J374,0)</f>
        <v>0</v>
      </c>
      <c r="BI374" s="173" t="n">
        <f aca="false">IF(N374="nulová",J374,0)</f>
        <v>0</v>
      </c>
      <c r="BJ374" s="3" t="s">
        <v>135</v>
      </c>
      <c r="BK374" s="173" t="n">
        <f aca="false">ROUND(I374*H374,2)</f>
        <v>0</v>
      </c>
      <c r="BL374" s="3" t="s">
        <v>202</v>
      </c>
      <c r="BM374" s="172" t="s">
        <v>835</v>
      </c>
    </row>
    <row r="375" s="27" customFormat="true" ht="33" hidden="false" customHeight="true" outlineLevel="0" collapsed="false">
      <c r="A375" s="22"/>
      <c r="B375" s="160"/>
      <c r="C375" s="194" t="s">
        <v>836</v>
      </c>
      <c r="D375" s="194" t="s">
        <v>515</v>
      </c>
      <c r="E375" s="195" t="s">
        <v>837</v>
      </c>
      <c r="F375" s="196" t="s">
        <v>838</v>
      </c>
      <c r="G375" s="197" t="s">
        <v>133</v>
      </c>
      <c r="H375" s="198" t="n">
        <v>27.014</v>
      </c>
      <c r="I375" s="199"/>
      <c r="J375" s="200" t="n">
        <f aca="false">ROUND(I375*H375,2)</f>
        <v>0</v>
      </c>
      <c r="K375" s="196" t="s">
        <v>142</v>
      </c>
      <c r="L375" s="201"/>
      <c r="M375" s="202"/>
      <c r="N375" s="203" t="s">
        <v>40</v>
      </c>
      <c r="O375" s="60"/>
      <c r="P375" s="170" t="n">
        <f aca="false">O375*H375</f>
        <v>0</v>
      </c>
      <c r="Q375" s="170" t="n">
        <v>0.01465</v>
      </c>
      <c r="R375" s="170" t="n">
        <f aca="false">Q375*H375</f>
        <v>0.3957551</v>
      </c>
      <c r="S375" s="170" t="n">
        <v>0</v>
      </c>
      <c r="T375" s="171" t="n">
        <f aca="false">S375*H375</f>
        <v>0</v>
      </c>
      <c r="U375" s="22"/>
      <c r="V375" s="22"/>
      <c r="W375" s="22"/>
      <c r="X375" s="22"/>
      <c r="Y375" s="22"/>
      <c r="Z375" s="22"/>
      <c r="AA375" s="22"/>
      <c r="AB375" s="22"/>
      <c r="AC375" s="22"/>
      <c r="AD375" s="22"/>
      <c r="AE375" s="22"/>
      <c r="AR375" s="172" t="s">
        <v>292</v>
      </c>
      <c r="AT375" s="172" t="s">
        <v>515</v>
      </c>
      <c r="AU375" s="172" t="s">
        <v>135</v>
      </c>
      <c r="AY375" s="3" t="s">
        <v>127</v>
      </c>
      <c r="BE375" s="173" t="n">
        <f aca="false">IF(N375="základní",J375,0)</f>
        <v>0</v>
      </c>
      <c r="BF375" s="173" t="n">
        <f aca="false">IF(N375="snížená",J375,0)</f>
        <v>0</v>
      </c>
      <c r="BG375" s="173" t="n">
        <f aca="false">IF(N375="zákl. přenesená",J375,0)</f>
        <v>0</v>
      </c>
      <c r="BH375" s="173" t="n">
        <f aca="false">IF(N375="sníž. přenesená",J375,0)</f>
        <v>0</v>
      </c>
      <c r="BI375" s="173" t="n">
        <f aca="false">IF(N375="nulová",J375,0)</f>
        <v>0</v>
      </c>
      <c r="BJ375" s="3" t="s">
        <v>135</v>
      </c>
      <c r="BK375" s="173" t="n">
        <f aca="false">ROUND(I375*H375,2)</f>
        <v>0</v>
      </c>
      <c r="BL375" s="3" t="s">
        <v>202</v>
      </c>
      <c r="BM375" s="172" t="s">
        <v>839</v>
      </c>
    </row>
    <row r="376" s="174" customFormat="true" ht="12.8" hidden="false" customHeight="false" outlineLevel="0" collapsed="false">
      <c r="B376" s="175"/>
      <c r="D376" s="176" t="s">
        <v>137</v>
      </c>
      <c r="F376" s="178" t="s">
        <v>840</v>
      </c>
      <c r="H376" s="179" t="n">
        <v>27.014</v>
      </c>
      <c r="I376" s="180"/>
      <c r="L376" s="175"/>
      <c r="M376" s="181"/>
      <c r="N376" s="182"/>
      <c r="O376" s="182"/>
      <c r="P376" s="182"/>
      <c r="Q376" s="182"/>
      <c r="R376" s="182"/>
      <c r="S376" s="182"/>
      <c r="T376" s="183"/>
      <c r="AT376" s="177" t="s">
        <v>137</v>
      </c>
      <c r="AU376" s="177" t="s">
        <v>135</v>
      </c>
      <c r="AV376" s="174" t="s">
        <v>135</v>
      </c>
      <c r="AW376" s="174" t="s">
        <v>2</v>
      </c>
      <c r="AX376" s="174" t="s">
        <v>79</v>
      </c>
      <c r="AY376" s="177" t="s">
        <v>127</v>
      </c>
    </row>
    <row r="377" s="27" customFormat="true" ht="33" hidden="false" customHeight="true" outlineLevel="0" collapsed="false">
      <c r="A377" s="22"/>
      <c r="B377" s="160"/>
      <c r="C377" s="161" t="s">
        <v>841</v>
      </c>
      <c r="D377" s="161" t="s">
        <v>130</v>
      </c>
      <c r="E377" s="162" t="s">
        <v>842</v>
      </c>
      <c r="F377" s="163" t="s">
        <v>843</v>
      </c>
      <c r="G377" s="164" t="s">
        <v>133</v>
      </c>
      <c r="H377" s="165" t="n">
        <v>23.49</v>
      </c>
      <c r="I377" s="166"/>
      <c r="J377" s="167" t="n">
        <f aca="false">ROUND(I377*H377,2)</f>
        <v>0</v>
      </c>
      <c r="K377" s="163" t="s">
        <v>142</v>
      </c>
      <c r="L377" s="23"/>
      <c r="M377" s="168"/>
      <c r="N377" s="169" t="s">
        <v>40</v>
      </c>
      <c r="O377" s="60"/>
      <c r="P377" s="170" t="n">
        <f aca="false">O377*H377</f>
        <v>0</v>
      </c>
      <c r="Q377" s="170" t="n">
        <v>0</v>
      </c>
      <c r="R377" s="170" t="n">
        <f aca="false">Q377*H377</f>
        <v>0</v>
      </c>
      <c r="S377" s="170" t="n">
        <v>0</v>
      </c>
      <c r="T377" s="171" t="n">
        <f aca="false">S377*H377</f>
        <v>0</v>
      </c>
      <c r="U377" s="22"/>
      <c r="V377" s="22"/>
      <c r="W377" s="22"/>
      <c r="X377" s="22"/>
      <c r="Y377" s="22"/>
      <c r="Z377" s="22"/>
      <c r="AA377" s="22"/>
      <c r="AB377" s="22"/>
      <c r="AC377" s="22"/>
      <c r="AD377" s="22"/>
      <c r="AE377" s="22"/>
      <c r="AR377" s="172" t="s">
        <v>202</v>
      </c>
      <c r="AT377" s="172" t="s">
        <v>130</v>
      </c>
      <c r="AU377" s="172" t="s">
        <v>135</v>
      </c>
      <c r="AY377" s="3" t="s">
        <v>127</v>
      </c>
      <c r="BE377" s="173" t="n">
        <f aca="false">IF(N377="základní",J377,0)</f>
        <v>0</v>
      </c>
      <c r="BF377" s="173" t="n">
        <f aca="false">IF(N377="snížená",J377,0)</f>
        <v>0</v>
      </c>
      <c r="BG377" s="173" t="n">
        <f aca="false">IF(N377="zákl. přenesená",J377,0)</f>
        <v>0</v>
      </c>
      <c r="BH377" s="173" t="n">
        <f aca="false">IF(N377="sníž. přenesená",J377,0)</f>
        <v>0</v>
      </c>
      <c r="BI377" s="173" t="n">
        <f aca="false">IF(N377="nulová",J377,0)</f>
        <v>0</v>
      </c>
      <c r="BJ377" s="3" t="s">
        <v>135</v>
      </c>
      <c r="BK377" s="173" t="n">
        <f aca="false">ROUND(I377*H377,2)</f>
        <v>0</v>
      </c>
      <c r="BL377" s="3" t="s">
        <v>202</v>
      </c>
      <c r="BM377" s="172" t="s">
        <v>844</v>
      </c>
    </row>
    <row r="378" s="27" customFormat="true" ht="24.15" hidden="false" customHeight="true" outlineLevel="0" collapsed="false">
      <c r="A378" s="22"/>
      <c r="B378" s="160"/>
      <c r="C378" s="161" t="s">
        <v>845</v>
      </c>
      <c r="D378" s="161" t="s">
        <v>130</v>
      </c>
      <c r="E378" s="162" t="s">
        <v>846</v>
      </c>
      <c r="F378" s="163" t="s">
        <v>847</v>
      </c>
      <c r="G378" s="164" t="s">
        <v>343</v>
      </c>
      <c r="H378" s="193"/>
      <c r="I378" s="166"/>
      <c r="J378" s="167" t="n">
        <f aca="false">ROUND(I378*H378,2)</f>
        <v>0</v>
      </c>
      <c r="K378" s="163" t="s">
        <v>142</v>
      </c>
      <c r="L378" s="23"/>
      <c r="M378" s="168"/>
      <c r="N378" s="169" t="s">
        <v>40</v>
      </c>
      <c r="O378" s="60"/>
      <c r="P378" s="170" t="n">
        <f aca="false">O378*H378</f>
        <v>0</v>
      </c>
      <c r="Q378" s="170" t="n">
        <v>0</v>
      </c>
      <c r="R378" s="170" t="n">
        <f aca="false">Q378*H378</f>
        <v>0</v>
      </c>
      <c r="S378" s="170" t="n">
        <v>0</v>
      </c>
      <c r="T378" s="171" t="n">
        <f aca="false">S378*H378</f>
        <v>0</v>
      </c>
      <c r="U378" s="22"/>
      <c r="V378" s="22"/>
      <c r="W378" s="22"/>
      <c r="X378" s="22"/>
      <c r="Y378" s="22"/>
      <c r="Z378" s="22"/>
      <c r="AA378" s="22"/>
      <c r="AB378" s="22"/>
      <c r="AC378" s="22"/>
      <c r="AD378" s="22"/>
      <c r="AE378" s="22"/>
      <c r="AR378" s="172" t="s">
        <v>202</v>
      </c>
      <c r="AT378" s="172" t="s">
        <v>130</v>
      </c>
      <c r="AU378" s="172" t="s">
        <v>135</v>
      </c>
      <c r="AY378" s="3" t="s">
        <v>127</v>
      </c>
      <c r="BE378" s="173" t="n">
        <f aca="false">IF(N378="základní",J378,0)</f>
        <v>0</v>
      </c>
      <c r="BF378" s="173" t="n">
        <f aca="false">IF(N378="snížená",J378,0)</f>
        <v>0</v>
      </c>
      <c r="BG378" s="173" t="n">
        <f aca="false">IF(N378="zákl. přenesená",J378,0)</f>
        <v>0</v>
      </c>
      <c r="BH378" s="173" t="n">
        <f aca="false">IF(N378="sníž. přenesená",J378,0)</f>
        <v>0</v>
      </c>
      <c r="BI378" s="173" t="n">
        <f aca="false">IF(N378="nulová",J378,0)</f>
        <v>0</v>
      </c>
      <c r="BJ378" s="3" t="s">
        <v>135</v>
      </c>
      <c r="BK378" s="173" t="n">
        <f aca="false">ROUND(I378*H378,2)</f>
        <v>0</v>
      </c>
      <c r="BL378" s="3" t="s">
        <v>202</v>
      </c>
      <c r="BM378" s="172" t="s">
        <v>848</v>
      </c>
    </row>
    <row r="379" s="146" customFormat="true" ht="22.8" hidden="false" customHeight="true" outlineLevel="0" collapsed="false">
      <c r="B379" s="147"/>
      <c r="D379" s="148" t="s">
        <v>73</v>
      </c>
      <c r="E379" s="158" t="s">
        <v>849</v>
      </c>
      <c r="F379" s="158" t="s">
        <v>850</v>
      </c>
      <c r="I379" s="150"/>
      <c r="J379" s="159" t="n">
        <f aca="false">BK379</f>
        <v>0</v>
      </c>
      <c r="L379" s="147"/>
      <c r="M379" s="152"/>
      <c r="N379" s="153"/>
      <c r="O379" s="153"/>
      <c r="P379" s="154" t="n">
        <f aca="false">P380</f>
        <v>0</v>
      </c>
      <c r="Q379" s="153"/>
      <c r="R379" s="154" t="n">
        <f aca="false">R380</f>
        <v>0.0006</v>
      </c>
      <c r="S379" s="153"/>
      <c r="T379" s="155" t="n">
        <f aca="false">T380</f>
        <v>0</v>
      </c>
      <c r="AR379" s="148" t="s">
        <v>135</v>
      </c>
      <c r="AT379" s="156" t="s">
        <v>73</v>
      </c>
      <c r="AU379" s="156" t="s">
        <v>79</v>
      </c>
      <c r="AY379" s="148" t="s">
        <v>127</v>
      </c>
      <c r="BK379" s="157" t="n">
        <f aca="false">BK380</f>
        <v>0</v>
      </c>
    </row>
    <row r="380" s="27" customFormat="true" ht="16.5" hidden="false" customHeight="true" outlineLevel="0" collapsed="false">
      <c r="A380" s="22"/>
      <c r="B380" s="160"/>
      <c r="C380" s="161" t="s">
        <v>851</v>
      </c>
      <c r="D380" s="161" t="s">
        <v>130</v>
      </c>
      <c r="E380" s="162" t="s">
        <v>852</v>
      </c>
      <c r="F380" s="163" t="s">
        <v>853</v>
      </c>
      <c r="G380" s="164" t="s">
        <v>208</v>
      </c>
      <c r="H380" s="165" t="n">
        <v>5</v>
      </c>
      <c r="I380" s="166"/>
      <c r="J380" s="167" t="n">
        <f aca="false">ROUND(I380*H380,2)</f>
        <v>0</v>
      </c>
      <c r="K380" s="163"/>
      <c r="L380" s="23"/>
      <c r="M380" s="168"/>
      <c r="N380" s="169" t="s">
        <v>40</v>
      </c>
      <c r="O380" s="60"/>
      <c r="P380" s="170" t="n">
        <f aca="false">O380*H380</f>
        <v>0</v>
      </c>
      <c r="Q380" s="170" t="n">
        <v>0.00012</v>
      </c>
      <c r="R380" s="170" t="n">
        <f aca="false">Q380*H380</f>
        <v>0.0006</v>
      </c>
      <c r="S380" s="170" t="n">
        <v>0</v>
      </c>
      <c r="T380" s="171" t="n">
        <f aca="false">S380*H380</f>
        <v>0</v>
      </c>
      <c r="U380" s="22"/>
      <c r="V380" s="22"/>
      <c r="W380" s="22"/>
      <c r="X380" s="22"/>
      <c r="Y380" s="22"/>
      <c r="Z380" s="22"/>
      <c r="AA380" s="22"/>
      <c r="AB380" s="22"/>
      <c r="AC380" s="22"/>
      <c r="AD380" s="22"/>
      <c r="AE380" s="22"/>
      <c r="AR380" s="172" t="s">
        <v>202</v>
      </c>
      <c r="AT380" s="172" t="s">
        <v>130</v>
      </c>
      <c r="AU380" s="172" t="s">
        <v>135</v>
      </c>
      <c r="AY380" s="3" t="s">
        <v>127</v>
      </c>
      <c r="BE380" s="173" t="n">
        <f aca="false">IF(N380="základní",J380,0)</f>
        <v>0</v>
      </c>
      <c r="BF380" s="173" t="n">
        <f aca="false">IF(N380="snížená",J380,0)</f>
        <v>0</v>
      </c>
      <c r="BG380" s="173" t="n">
        <f aca="false">IF(N380="zákl. přenesená",J380,0)</f>
        <v>0</v>
      </c>
      <c r="BH380" s="173" t="n">
        <f aca="false">IF(N380="sníž. přenesená",J380,0)</f>
        <v>0</v>
      </c>
      <c r="BI380" s="173" t="n">
        <f aca="false">IF(N380="nulová",J380,0)</f>
        <v>0</v>
      </c>
      <c r="BJ380" s="3" t="s">
        <v>135</v>
      </c>
      <c r="BK380" s="173" t="n">
        <f aca="false">ROUND(I380*H380,2)</f>
        <v>0</v>
      </c>
      <c r="BL380" s="3" t="s">
        <v>202</v>
      </c>
      <c r="BM380" s="172" t="s">
        <v>854</v>
      </c>
    </row>
    <row r="381" s="146" customFormat="true" ht="22.8" hidden="false" customHeight="true" outlineLevel="0" collapsed="false">
      <c r="B381" s="147"/>
      <c r="D381" s="148" t="s">
        <v>73</v>
      </c>
      <c r="E381" s="158" t="s">
        <v>855</v>
      </c>
      <c r="F381" s="158" t="s">
        <v>856</v>
      </c>
      <c r="I381" s="150"/>
      <c r="J381" s="159" t="n">
        <f aca="false">BK381</f>
        <v>0</v>
      </c>
      <c r="L381" s="147"/>
      <c r="M381" s="152"/>
      <c r="N381" s="153"/>
      <c r="O381" s="153"/>
      <c r="P381" s="154" t="n">
        <f aca="false">SUM(P382:P396)</f>
        <v>0</v>
      </c>
      <c r="Q381" s="153"/>
      <c r="R381" s="154" t="n">
        <f aca="false">SUM(R382:R396)</f>
        <v>0.65580115</v>
      </c>
      <c r="S381" s="153"/>
      <c r="T381" s="155" t="n">
        <f aca="false">SUM(T382:T396)</f>
        <v>0.13662785</v>
      </c>
      <c r="AR381" s="148" t="s">
        <v>135</v>
      </c>
      <c r="AT381" s="156" t="s">
        <v>73</v>
      </c>
      <c r="AU381" s="156" t="s">
        <v>79</v>
      </c>
      <c r="AY381" s="148" t="s">
        <v>127</v>
      </c>
      <c r="BK381" s="157" t="n">
        <f aca="false">SUM(BK382:BK396)</f>
        <v>0</v>
      </c>
    </row>
    <row r="382" s="27" customFormat="true" ht="16.5" hidden="false" customHeight="true" outlineLevel="0" collapsed="false">
      <c r="A382" s="22"/>
      <c r="B382" s="160"/>
      <c r="C382" s="161" t="s">
        <v>857</v>
      </c>
      <c r="D382" s="161" t="s">
        <v>130</v>
      </c>
      <c r="E382" s="162" t="s">
        <v>858</v>
      </c>
      <c r="F382" s="163" t="s">
        <v>859</v>
      </c>
      <c r="G382" s="164" t="s">
        <v>133</v>
      </c>
      <c r="H382" s="165" t="n">
        <v>440.735</v>
      </c>
      <c r="I382" s="166"/>
      <c r="J382" s="167" t="n">
        <f aca="false">ROUND(I382*H382,2)</f>
        <v>0</v>
      </c>
      <c r="K382" s="163" t="s">
        <v>142</v>
      </c>
      <c r="L382" s="23"/>
      <c r="M382" s="168"/>
      <c r="N382" s="169" t="s">
        <v>40</v>
      </c>
      <c r="O382" s="60"/>
      <c r="P382" s="170" t="n">
        <f aca="false">O382*H382</f>
        <v>0</v>
      </c>
      <c r="Q382" s="170" t="n">
        <v>0.001</v>
      </c>
      <c r="R382" s="170" t="n">
        <f aca="false">Q382*H382</f>
        <v>0.440735</v>
      </c>
      <c r="S382" s="170" t="n">
        <v>0.00031</v>
      </c>
      <c r="T382" s="171" t="n">
        <f aca="false">S382*H382</f>
        <v>0.13662785</v>
      </c>
      <c r="U382" s="22"/>
      <c r="V382" s="22"/>
      <c r="W382" s="22"/>
      <c r="X382" s="22"/>
      <c r="Y382" s="22"/>
      <c r="Z382" s="22"/>
      <c r="AA382" s="22"/>
      <c r="AB382" s="22"/>
      <c r="AC382" s="22"/>
      <c r="AD382" s="22"/>
      <c r="AE382" s="22"/>
      <c r="AR382" s="172" t="s">
        <v>202</v>
      </c>
      <c r="AT382" s="172" t="s">
        <v>130</v>
      </c>
      <c r="AU382" s="172" t="s">
        <v>135</v>
      </c>
      <c r="AY382" s="3" t="s">
        <v>127</v>
      </c>
      <c r="BE382" s="173" t="n">
        <f aca="false">IF(N382="základní",J382,0)</f>
        <v>0</v>
      </c>
      <c r="BF382" s="173" t="n">
        <f aca="false">IF(N382="snížená",J382,0)</f>
        <v>0</v>
      </c>
      <c r="BG382" s="173" t="n">
        <f aca="false">IF(N382="zákl. přenesená",J382,0)</f>
        <v>0</v>
      </c>
      <c r="BH382" s="173" t="n">
        <f aca="false">IF(N382="sníž. přenesená",J382,0)</f>
        <v>0</v>
      </c>
      <c r="BI382" s="173" t="n">
        <f aca="false">IF(N382="nulová",J382,0)</f>
        <v>0</v>
      </c>
      <c r="BJ382" s="3" t="s">
        <v>135</v>
      </c>
      <c r="BK382" s="173" t="n">
        <f aca="false">ROUND(I382*H382,2)</f>
        <v>0</v>
      </c>
      <c r="BL382" s="3" t="s">
        <v>202</v>
      </c>
      <c r="BM382" s="172" t="s">
        <v>860</v>
      </c>
    </row>
    <row r="383" s="174" customFormat="true" ht="12.8" hidden="false" customHeight="false" outlineLevel="0" collapsed="false">
      <c r="B383" s="175"/>
      <c r="D383" s="176" t="s">
        <v>137</v>
      </c>
      <c r="E383" s="177"/>
      <c r="F383" s="178" t="s">
        <v>204</v>
      </c>
      <c r="H383" s="179" t="n">
        <v>80.45</v>
      </c>
      <c r="I383" s="180"/>
      <c r="L383" s="175"/>
      <c r="M383" s="181"/>
      <c r="N383" s="182"/>
      <c r="O383" s="182"/>
      <c r="P383" s="182"/>
      <c r="Q383" s="182"/>
      <c r="R383" s="182"/>
      <c r="S383" s="182"/>
      <c r="T383" s="183"/>
      <c r="AT383" s="177" t="s">
        <v>137</v>
      </c>
      <c r="AU383" s="177" t="s">
        <v>135</v>
      </c>
      <c r="AV383" s="174" t="s">
        <v>135</v>
      </c>
      <c r="AW383" s="174" t="s">
        <v>31</v>
      </c>
      <c r="AX383" s="174" t="s">
        <v>74</v>
      </c>
      <c r="AY383" s="177" t="s">
        <v>127</v>
      </c>
    </row>
    <row r="384" s="174" customFormat="true" ht="12.8" hidden="false" customHeight="false" outlineLevel="0" collapsed="false">
      <c r="B384" s="175"/>
      <c r="D384" s="176" t="s">
        <v>137</v>
      </c>
      <c r="E384" s="177"/>
      <c r="F384" s="178" t="s">
        <v>861</v>
      </c>
      <c r="H384" s="179" t="n">
        <v>58.824</v>
      </c>
      <c r="I384" s="180"/>
      <c r="L384" s="175"/>
      <c r="M384" s="181"/>
      <c r="N384" s="182"/>
      <c r="O384" s="182"/>
      <c r="P384" s="182"/>
      <c r="Q384" s="182"/>
      <c r="R384" s="182"/>
      <c r="S384" s="182"/>
      <c r="T384" s="183"/>
      <c r="AT384" s="177" t="s">
        <v>137</v>
      </c>
      <c r="AU384" s="177" t="s">
        <v>135</v>
      </c>
      <c r="AV384" s="174" t="s">
        <v>135</v>
      </c>
      <c r="AW384" s="174" t="s">
        <v>31</v>
      </c>
      <c r="AX384" s="174" t="s">
        <v>74</v>
      </c>
      <c r="AY384" s="177" t="s">
        <v>127</v>
      </c>
    </row>
    <row r="385" s="174" customFormat="true" ht="12.8" hidden="false" customHeight="false" outlineLevel="0" collapsed="false">
      <c r="B385" s="175"/>
      <c r="D385" s="176" t="s">
        <v>137</v>
      </c>
      <c r="E385" s="177"/>
      <c r="F385" s="178" t="s">
        <v>862</v>
      </c>
      <c r="H385" s="179" t="n">
        <v>41.124</v>
      </c>
      <c r="I385" s="180"/>
      <c r="L385" s="175"/>
      <c r="M385" s="181"/>
      <c r="N385" s="182"/>
      <c r="O385" s="182"/>
      <c r="P385" s="182"/>
      <c r="Q385" s="182"/>
      <c r="R385" s="182"/>
      <c r="S385" s="182"/>
      <c r="T385" s="183"/>
      <c r="AT385" s="177" t="s">
        <v>137</v>
      </c>
      <c r="AU385" s="177" t="s">
        <v>135</v>
      </c>
      <c r="AV385" s="174" t="s">
        <v>135</v>
      </c>
      <c r="AW385" s="174" t="s">
        <v>31</v>
      </c>
      <c r="AX385" s="174" t="s">
        <v>74</v>
      </c>
      <c r="AY385" s="177" t="s">
        <v>127</v>
      </c>
    </row>
    <row r="386" s="174" customFormat="true" ht="12.8" hidden="false" customHeight="false" outlineLevel="0" collapsed="false">
      <c r="B386" s="175"/>
      <c r="D386" s="176" t="s">
        <v>137</v>
      </c>
      <c r="E386" s="177"/>
      <c r="F386" s="178" t="s">
        <v>863</v>
      </c>
      <c r="H386" s="179" t="n">
        <v>19.01</v>
      </c>
      <c r="I386" s="180"/>
      <c r="L386" s="175"/>
      <c r="M386" s="181"/>
      <c r="N386" s="182"/>
      <c r="O386" s="182"/>
      <c r="P386" s="182"/>
      <c r="Q386" s="182"/>
      <c r="R386" s="182"/>
      <c r="S386" s="182"/>
      <c r="T386" s="183"/>
      <c r="AT386" s="177" t="s">
        <v>137</v>
      </c>
      <c r="AU386" s="177" t="s">
        <v>135</v>
      </c>
      <c r="AV386" s="174" t="s">
        <v>135</v>
      </c>
      <c r="AW386" s="174" t="s">
        <v>31</v>
      </c>
      <c r="AX386" s="174" t="s">
        <v>74</v>
      </c>
      <c r="AY386" s="177" t="s">
        <v>127</v>
      </c>
    </row>
    <row r="387" s="174" customFormat="true" ht="12.8" hidden="false" customHeight="false" outlineLevel="0" collapsed="false">
      <c r="B387" s="175"/>
      <c r="D387" s="176" t="s">
        <v>137</v>
      </c>
      <c r="E387" s="177"/>
      <c r="F387" s="178" t="s">
        <v>864</v>
      </c>
      <c r="H387" s="179" t="n">
        <v>11.79</v>
      </c>
      <c r="I387" s="180"/>
      <c r="L387" s="175"/>
      <c r="M387" s="181"/>
      <c r="N387" s="182"/>
      <c r="O387" s="182"/>
      <c r="P387" s="182"/>
      <c r="Q387" s="182"/>
      <c r="R387" s="182"/>
      <c r="S387" s="182"/>
      <c r="T387" s="183"/>
      <c r="AT387" s="177" t="s">
        <v>137</v>
      </c>
      <c r="AU387" s="177" t="s">
        <v>135</v>
      </c>
      <c r="AV387" s="174" t="s">
        <v>135</v>
      </c>
      <c r="AW387" s="174" t="s">
        <v>31</v>
      </c>
      <c r="AX387" s="174" t="s">
        <v>74</v>
      </c>
      <c r="AY387" s="177" t="s">
        <v>127</v>
      </c>
    </row>
    <row r="388" s="174" customFormat="true" ht="12.8" hidden="false" customHeight="false" outlineLevel="0" collapsed="false">
      <c r="B388" s="175"/>
      <c r="D388" s="176" t="s">
        <v>137</v>
      </c>
      <c r="E388" s="177"/>
      <c r="F388" s="178" t="s">
        <v>865</v>
      </c>
      <c r="H388" s="179" t="n">
        <v>138.647</v>
      </c>
      <c r="I388" s="180"/>
      <c r="L388" s="175"/>
      <c r="M388" s="181"/>
      <c r="N388" s="182"/>
      <c r="O388" s="182"/>
      <c r="P388" s="182"/>
      <c r="Q388" s="182"/>
      <c r="R388" s="182"/>
      <c r="S388" s="182"/>
      <c r="T388" s="183"/>
      <c r="AT388" s="177" t="s">
        <v>137</v>
      </c>
      <c r="AU388" s="177" t="s">
        <v>135</v>
      </c>
      <c r="AV388" s="174" t="s">
        <v>135</v>
      </c>
      <c r="AW388" s="174" t="s">
        <v>31</v>
      </c>
      <c r="AX388" s="174" t="s">
        <v>74</v>
      </c>
      <c r="AY388" s="177" t="s">
        <v>127</v>
      </c>
    </row>
    <row r="389" s="174" customFormat="true" ht="12.8" hidden="false" customHeight="false" outlineLevel="0" collapsed="false">
      <c r="B389" s="175"/>
      <c r="D389" s="176" t="s">
        <v>137</v>
      </c>
      <c r="E389" s="177"/>
      <c r="F389" s="178" t="s">
        <v>866</v>
      </c>
      <c r="H389" s="179" t="n">
        <v>76.95</v>
      </c>
      <c r="I389" s="180"/>
      <c r="L389" s="175"/>
      <c r="M389" s="181"/>
      <c r="N389" s="182"/>
      <c r="O389" s="182"/>
      <c r="P389" s="182"/>
      <c r="Q389" s="182"/>
      <c r="R389" s="182"/>
      <c r="S389" s="182"/>
      <c r="T389" s="183"/>
      <c r="AT389" s="177" t="s">
        <v>137</v>
      </c>
      <c r="AU389" s="177" t="s">
        <v>135</v>
      </c>
      <c r="AV389" s="174" t="s">
        <v>135</v>
      </c>
      <c r="AW389" s="174" t="s">
        <v>31</v>
      </c>
      <c r="AX389" s="174" t="s">
        <v>74</v>
      </c>
      <c r="AY389" s="177" t="s">
        <v>127</v>
      </c>
    </row>
    <row r="390" s="174" customFormat="true" ht="12.8" hidden="false" customHeight="false" outlineLevel="0" collapsed="false">
      <c r="B390" s="175"/>
      <c r="D390" s="176" t="s">
        <v>137</v>
      </c>
      <c r="E390" s="177"/>
      <c r="F390" s="178" t="s">
        <v>867</v>
      </c>
      <c r="H390" s="179" t="n">
        <v>13.94</v>
      </c>
      <c r="I390" s="180"/>
      <c r="L390" s="175"/>
      <c r="M390" s="181"/>
      <c r="N390" s="182"/>
      <c r="O390" s="182"/>
      <c r="P390" s="182"/>
      <c r="Q390" s="182"/>
      <c r="R390" s="182"/>
      <c r="S390" s="182"/>
      <c r="T390" s="183"/>
      <c r="AT390" s="177" t="s">
        <v>137</v>
      </c>
      <c r="AU390" s="177" t="s">
        <v>135</v>
      </c>
      <c r="AV390" s="174" t="s">
        <v>135</v>
      </c>
      <c r="AW390" s="174" t="s">
        <v>31</v>
      </c>
      <c r="AX390" s="174" t="s">
        <v>74</v>
      </c>
      <c r="AY390" s="177" t="s">
        <v>127</v>
      </c>
    </row>
    <row r="391" s="184" customFormat="true" ht="12.8" hidden="false" customHeight="false" outlineLevel="0" collapsed="false">
      <c r="B391" s="185"/>
      <c r="D391" s="176" t="s">
        <v>137</v>
      </c>
      <c r="E391" s="186"/>
      <c r="F391" s="187" t="s">
        <v>162</v>
      </c>
      <c r="H391" s="188" t="n">
        <v>440.735</v>
      </c>
      <c r="I391" s="189"/>
      <c r="L391" s="185"/>
      <c r="M391" s="190"/>
      <c r="N391" s="191"/>
      <c r="O391" s="191"/>
      <c r="P391" s="191"/>
      <c r="Q391" s="191"/>
      <c r="R391" s="191"/>
      <c r="S391" s="191"/>
      <c r="T391" s="192"/>
      <c r="AT391" s="186" t="s">
        <v>137</v>
      </c>
      <c r="AU391" s="186" t="s">
        <v>135</v>
      </c>
      <c r="AV391" s="184" t="s">
        <v>134</v>
      </c>
      <c r="AW391" s="184" t="s">
        <v>31</v>
      </c>
      <c r="AX391" s="184" t="s">
        <v>79</v>
      </c>
      <c r="AY391" s="186" t="s">
        <v>127</v>
      </c>
    </row>
    <row r="392" s="27" customFormat="true" ht="24.15" hidden="false" customHeight="true" outlineLevel="0" collapsed="false">
      <c r="A392" s="22"/>
      <c r="B392" s="160"/>
      <c r="C392" s="161" t="s">
        <v>868</v>
      </c>
      <c r="D392" s="161" t="s">
        <v>130</v>
      </c>
      <c r="E392" s="162" t="s">
        <v>869</v>
      </c>
      <c r="F392" s="163" t="s">
        <v>870</v>
      </c>
      <c r="G392" s="164" t="s">
        <v>133</v>
      </c>
      <c r="H392" s="165" t="n">
        <v>440.735</v>
      </c>
      <c r="I392" s="166"/>
      <c r="J392" s="167" t="n">
        <f aca="false">ROUND(I392*H392,2)</f>
        <v>0</v>
      </c>
      <c r="K392" s="163" t="s">
        <v>142</v>
      </c>
      <c r="L392" s="23"/>
      <c r="M392" s="168"/>
      <c r="N392" s="169" t="s">
        <v>40</v>
      </c>
      <c r="O392" s="60"/>
      <c r="P392" s="170" t="n">
        <f aca="false">O392*H392</f>
        <v>0</v>
      </c>
      <c r="Q392" s="170" t="n">
        <v>0</v>
      </c>
      <c r="R392" s="170" t="n">
        <f aca="false">Q392*H392</f>
        <v>0</v>
      </c>
      <c r="S392" s="170" t="n">
        <v>0</v>
      </c>
      <c r="T392" s="171" t="n">
        <f aca="false">S392*H392</f>
        <v>0</v>
      </c>
      <c r="U392" s="22"/>
      <c r="V392" s="22"/>
      <c r="W392" s="22"/>
      <c r="X392" s="22"/>
      <c r="Y392" s="22"/>
      <c r="Z392" s="22"/>
      <c r="AA392" s="22"/>
      <c r="AB392" s="22"/>
      <c r="AC392" s="22"/>
      <c r="AD392" s="22"/>
      <c r="AE392" s="22"/>
      <c r="AR392" s="172" t="s">
        <v>202</v>
      </c>
      <c r="AT392" s="172" t="s">
        <v>130</v>
      </c>
      <c r="AU392" s="172" t="s">
        <v>135</v>
      </c>
      <c r="AY392" s="3" t="s">
        <v>127</v>
      </c>
      <c r="BE392" s="173" t="n">
        <f aca="false">IF(N392="základní",J392,0)</f>
        <v>0</v>
      </c>
      <c r="BF392" s="173" t="n">
        <f aca="false">IF(N392="snížená",J392,0)</f>
        <v>0</v>
      </c>
      <c r="BG392" s="173" t="n">
        <f aca="false">IF(N392="zákl. přenesená",J392,0)</f>
        <v>0</v>
      </c>
      <c r="BH392" s="173" t="n">
        <f aca="false">IF(N392="sníž. přenesená",J392,0)</f>
        <v>0</v>
      </c>
      <c r="BI392" s="173" t="n">
        <f aca="false">IF(N392="nulová",J392,0)</f>
        <v>0</v>
      </c>
      <c r="BJ392" s="3" t="s">
        <v>135</v>
      </c>
      <c r="BK392" s="173" t="n">
        <f aca="false">ROUND(I392*H392,2)</f>
        <v>0</v>
      </c>
      <c r="BL392" s="3" t="s">
        <v>202</v>
      </c>
      <c r="BM392" s="172" t="s">
        <v>871</v>
      </c>
    </row>
    <row r="393" s="27" customFormat="true" ht="24.15" hidden="false" customHeight="true" outlineLevel="0" collapsed="false">
      <c r="A393" s="22"/>
      <c r="B393" s="160"/>
      <c r="C393" s="161" t="s">
        <v>872</v>
      </c>
      <c r="D393" s="161" t="s">
        <v>130</v>
      </c>
      <c r="E393" s="162" t="s">
        <v>873</v>
      </c>
      <c r="F393" s="163" t="s">
        <v>874</v>
      </c>
      <c r="G393" s="164" t="s">
        <v>133</v>
      </c>
      <c r="H393" s="165" t="n">
        <v>3</v>
      </c>
      <c r="I393" s="166"/>
      <c r="J393" s="167" t="n">
        <f aca="false">ROUND(I393*H393,2)</f>
        <v>0</v>
      </c>
      <c r="K393" s="163" t="s">
        <v>142</v>
      </c>
      <c r="L393" s="23"/>
      <c r="M393" s="168"/>
      <c r="N393" s="169" t="s">
        <v>40</v>
      </c>
      <c r="O393" s="60"/>
      <c r="P393" s="170" t="n">
        <f aca="false">O393*H393</f>
        <v>0</v>
      </c>
      <c r="Q393" s="170" t="n">
        <v>0.00029</v>
      </c>
      <c r="R393" s="170" t="n">
        <f aca="false">Q393*H393</f>
        <v>0.00087</v>
      </c>
      <c r="S393" s="170" t="n">
        <v>0</v>
      </c>
      <c r="T393" s="171" t="n">
        <f aca="false">S393*H393</f>
        <v>0</v>
      </c>
      <c r="U393" s="22"/>
      <c r="V393" s="22"/>
      <c r="W393" s="22"/>
      <c r="X393" s="22"/>
      <c r="Y393" s="22"/>
      <c r="Z393" s="22"/>
      <c r="AA393" s="22"/>
      <c r="AB393" s="22"/>
      <c r="AC393" s="22"/>
      <c r="AD393" s="22"/>
      <c r="AE393" s="22"/>
      <c r="AR393" s="172" t="s">
        <v>202</v>
      </c>
      <c r="AT393" s="172" t="s">
        <v>130</v>
      </c>
      <c r="AU393" s="172" t="s">
        <v>135</v>
      </c>
      <c r="AY393" s="3" t="s">
        <v>127</v>
      </c>
      <c r="BE393" s="173" t="n">
        <f aca="false">IF(N393="základní",J393,0)</f>
        <v>0</v>
      </c>
      <c r="BF393" s="173" t="n">
        <f aca="false">IF(N393="snížená",J393,0)</f>
        <v>0</v>
      </c>
      <c r="BG393" s="173" t="n">
        <f aca="false">IF(N393="zákl. přenesená",J393,0)</f>
        <v>0</v>
      </c>
      <c r="BH393" s="173" t="n">
        <f aca="false">IF(N393="sníž. přenesená",J393,0)</f>
        <v>0</v>
      </c>
      <c r="BI393" s="173" t="n">
        <f aca="false">IF(N393="nulová",J393,0)</f>
        <v>0</v>
      </c>
      <c r="BJ393" s="3" t="s">
        <v>135</v>
      </c>
      <c r="BK393" s="173" t="n">
        <f aca="false">ROUND(I393*H393,2)</f>
        <v>0</v>
      </c>
      <c r="BL393" s="3" t="s">
        <v>202</v>
      </c>
      <c r="BM393" s="172" t="s">
        <v>875</v>
      </c>
    </row>
    <row r="394" s="27" customFormat="true" ht="24.15" hidden="false" customHeight="true" outlineLevel="0" collapsed="false">
      <c r="A394" s="22"/>
      <c r="B394" s="160"/>
      <c r="C394" s="161" t="s">
        <v>876</v>
      </c>
      <c r="D394" s="161" t="s">
        <v>130</v>
      </c>
      <c r="E394" s="162" t="s">
        <v>877</v>
      </c>
      <c r="F394" s="163" t="s">
        <v>878</v>
      </c>
      <c r="G394" s="164" t="s">
        <v>133</v>
      </c>
      <c r="H394" s="165" t="n">
        <v>437.135</v>
      </c>
      <c r="I394" s="166"/>
      <c r="J394" s="167" t="n">
        <f aca="false">ROUND(I394*H394,2)</f>
        <v>0</v>
      </c>
      <c r="K394" s="163" t="s">
        <v>142</v>
      </c>
      <c r="L394" s="23"/>
      <c r="M394" s="168"/>
      <c r="N394" s="169" t="s">
        <v>40</v>
      </c>
      <c r="O394" s="60"/>
      <c r="P394" s="170" t="n">
        <f aca="false">O394*H394</f>
        <v>0</v>
      </c>
      <c r="Q394" s="170" t="n">
        <v>0.0002</v>
      </c>
      <c r="R394" s="170" t="n">
        <f aca="false">Q394*H394</f>
        <v>0.087427</v>
      </c>
      <c r="S394" s="170" t="n">
        <v>0</v>
      </c>
      <c r="T394" s="171" t="n">
        <f aca="false">S394*H394</f>
        <v>0</v>
      </c>
      <c r="U394" s="22"/>
      <c r="V394" s="22"/>
      <c r="W394" s="22"/>
      <c r="X394" s="22"/>
      <c r="Y394" s="22"/>
      <c r="Z394" s="22"/>
      <c r="AA394" s="22"/>
      <c r="AB394" s="22"/>
      <c r="AC394" s="22"/>
      <c r="AD394" s="22"/>
      <c r="AE394" s="22"/>
      <c r="AR394" s="172" t="s">
        <v>202</v>
      </c>
      <c r="AT394" s="172" t="s">
        <v>130</v>
      </c>
      <c r="AU394" s="172" t="s">
        <v>135</v>
      </c>
      <c r="AY394" s="3" t="s">
        <v>127</v>
      </c>
      <c r="BE394" s="173" t="n">
        <f aca="false">IF(N394="základní",J394,0)</f>
        <v>0</v>
      </c>
      <c r="BF394" s="173" t="n">
        <f aca="false">IF(N394="snížená",J394,0)</f>
        <v>0</v>
      </c>
      <c r="BG394" s="173" t="n">
        <f aca="false">IF(N394="zákl. přenesená",J394,0)</f>
        <v>0</v>
      </c>
      <c r="BH394" s="173" t="n">
        <f aca="false">IF(N394="sníž. přenesená",J394,0)</f>
        <v>0</v>
      </c>
      <c r="BI394" s="173" t="n">
        <f aca="false">IF(N394="nulová",J394,0)</f>
        <v>0</v>
      </c>
      <c r="BJ394" s="3" t="s">
        <v>135</v>
      </c>
      <c r="BK394" s="173" t="n">
        <f aca="false">ROUND(I394*H394,2)</f>
        <v>0</v>
      </c>
      <c r="BL394" s="3" t="s">
        <v>202</v>
      </c>
      <c r="BM394" s="172" t="s">
        <v>879</v>
      </c>
    </row>
    <row r="395" s="174" customFormat="true" ht="12.8" hidden="false" customHeight="false" outlineLevel="0" collapsed="false">
      <c r="B395" s="175"/>
      <c r="D395" s="176" t="s">
        <v>137</v>
      </c>
      <c r="E395" s="177"/>
      <c r="F395" s="178" t="s">
        <v>880</v>
      </c>
      <c r="H395" s="179" t="n">
        <v>437.135</v>
      </c>
      <c r="I395" s="180"/>
      <c r="L395" s="175"/>
      <c r="M395" s="181"/>
      <c r="N395" s="182"/>
      <c r="O395" s="182"/>
      <c r="P395" s="182"/>
      <c r="Q395" s="182"/>
      <c r="R395" s="182"/>
      <c r="S395" s="182"/>
      <c r="T395" s="183"/>
      <c r="AT395" s="177" t="s">
        <v>137</v>
      </c>
      <c r="AU395" s="177" t="s">
        <v>135</v>
      </c>
      <c r="AV395" s="174" t="s">
        <v>135</v>
      </c>
      <c r="AW395" s="174" t="s">
        <v>31</v>
      </c>
      <c r="AX395" s="174" t="s">
        <v>79</v>
      </c>
      <c r="AY395" s="177" t="s">
        <v>127</v>
      </c>
    </row>
    <row r="396" s="27" customFormat="true" ht="24.15" hidden="false" customHeight="true" outlineLevel="0" collapsed="false">
      <c r="A396" s="22"/>
      <c r="B396" s="160"/>
      <c r="C396" s="161" t="s">
        <v>881</v>
      </c>
      <c r="D396" s="161" t="s">
        <v>130</v>
      </c>
      <c r="E396" s="162" t="s">
        <v>882</v>
      </c>
      <c r="F396" s="163" t="s">
        <v>883</v>
      </c>
      <c r="G396" s="164" t="s">
        <v>133</v>
      </c>
      <c r="H396" s="165" t="n">
        <v>437.135</v>
      </c>
      <c r="I396" s="166"/>
      <c r="J396" s="167" t="n">
        <f aca="false">ROUND(I396*H396,2)</f>
        <v>0</v>
      </c>
      <c r="K396" s="163" t="s">
        <v>142</v>
      </c>
      <c r="L396" s="23"/>
      <c r="M396" s="168"/>
      <c r="N396" s="169" t="s">
        <v>40</v>
      </c>
      <c r="O396" s="60"/>
      <c r="P396" s="170" t="n">
        <f aca="false">O396*H396</f>
        <v>0</v>
      </c>
      <c r="Q396" s="170" t="n">
        <v>0.00029</v>
      </c>
      <c r="R396" s="170" t="n">
        <f aca="false">Q396*H396</f>
        <v>0.12676915</v>
      </c>
      <c r="S396" s="170" t="n">
        <v>0</v>
      </c>
      <c r="T396" s="171" t="n">
        <f aca="false">S396*H396</f>
        <v>0</v>
      </c>
      <c r="U396" s="22"/>
      <c r="V396" s="22"/>
      <c r="W396" s="22"/>
      <c r="X396" s="22"/>
      <c r="Y396" s="22"/>
      <c r="Z396" s="22"/>
      <c r="AA396" s="22"/>
      <c r="AB396" s="22"/>
      <c r="AC396" s="22"/>
      <c r="AD396" s="22"/>
      <c r="AE396" s="22"/>
      <c r="AR396" s="172" t="s">
        <v>202</v>
      </c>
      <c r="AT396" s="172" t="s">
        <v>130</v>
      </c>
      <c r="AU396" s="172" t="s">
        <v>135</v>
      </c>
      <c r="AY396" s="3" t="s">
        <v>127</v>
      </c>
      <c r="BE396" s="173" t="n">
        <f aca="false">IF(N396="základní",J396,0)</f>
        <v>0</v>
      </c>
      <c r="BF396" s="173" t="n">
        <f aca="false">IF(N396="snížená",J396,0)</f>
        <v>0</v>
      </c>
      <c r="BG396" s="173" t="n">
        <f aca="false">IF(N396="zákl. přenesená",J396,0)</f>
        <v>0</v>
      </c>
      <c r="BH396" s="173" t="n">
        <f aca="false">IF(N396="sníž. přenesená",J396,0)</f>
        <v>0</v>
      </c>
      <c r="BI396" s="173" t="n">
        <f aca="false">IF(N396="nulová",J396,0)</f>
        <v>0</v>
      </c>
      <c r="BJ396" s="3" t="s">
        <v>135</v>
      </c>
      <c r="BK396" s="173" t="n">
        <f aca="false">ROUND(I396*H396,2)</f>
        <v>0</v>
      </c>
      <c r="BL396" s="3" t="s">
        <v>202</v>
      </c>
      <c r="BM396" s="172" t="s">
        <v>884</v>
      </c>
    </row>
    <row r="397" s="146" customFormat="true" ht="25.9" hidden="false" customHeight="true" outlineLevel="0" collapsed="false">
      <c r="B397" s="147"/>
      <c r="D397" s="148" t="s">
        <v>73</v>
      </c>
      <c r="E397" s="149" t="s">
        <v>885</v>
      </c>
      <c r="F397" s="149" t="s">
        <v>886</v>
      </c>
      <c r="I397" s="150"/>
      <c r="J397" s="151" t="n">
        <f aca="false">BK397</f>
        <v>0</v>
      </c>
      <c r="L397" s="147"/>
      <c r="M397" s="152"/>
      <c r="N397" s="153"/>
      <c r="O397" s="153"/>
      <c r="P397" s="154" t="n">
        <f aca="false">SUM(P398:P407)</f>
        <v>0</v>
      </c>
      <c r="Q397" s="153"/>
      <c r="R397" s="154" t="n">
        <f aca="false">SUM(R398:R407)</f>
        <v>0</v>
      </c>
      <c r="S397" s="153"/>
      <c r="T397" s="155" t="n">
        <f aca="false">SUM(T398:T407)</f>
        <v>0</v>
      </c>
      <c r="AR397" s="148" t="s">
        <v>134</v>
      </c>
      <c r="AT397" s="156" t="s">
        <v>73</v>
      </c>
      <c r="AU397" s="156" t="s">
        <v>74</v>
      </c>
      <c r="AY397" s="148" t="s">
        <v>127</v>
      </c>
      <c r="BK397" s="157" t="n">
        <f aca="false">SUM(BK398:BK407)</f>
        <v>0</v>
      </c>
    </row>
    <row r="398" s="27" customFormat="true" ht="16.5" hidden="false" customHeight="true" outlineLevel="0" collapsed="false">
      <c r="A398" s="22"/>
      <c r="B398" s="160"/>
      <c r="C398" s="161" t="s">
        <v>887</v>
      </c>
      <c r="D398" s="161" t="s">
        <v>130</v>
      </c>
      <c r="E398" s="162" t="s">
        <v>888</v>
      </c>
      <c r="F398" s="163" t="s">
        <v>889</v>
      </c>
      <c r="G398" s="164" t="s">
        <v>890</v>
      </c>
      <c r="H398" s="165" t="n">
        <v>7</v>
      </c>
      <c r="I398" s="166"/>
      <c r="J398" s="167" t="n">
        <f aca="false">ROUND(I398*H398,2)</f>
        <v>0</v>
      </c>
      <c r="K398" s="163" t="s">
        <v>142</v>
      </c>
      <c r="L398" s="23"/>
      <c r="M398" s="168"/>
      <c r="N398" s="169" t="s">
        <v>40</v>
      </c>
      <c r="O398" s="60"/>
      <c r="P398" s="170" t="n">
        <f aca="false">O398*H398</f>
        <v>0</v>
      </c>
      <c r="Q398" s="170" t="n">
        <v>0</v>
      </c>
      <c r="R398" s="170" t="n">
        <f aca="false">Q398*H398</f>
        <v>0</v>
      </c>
      <c r="S398" s="170" t="n">
        <v>0</v>
      </c>
      <c r="T398" s="171" t="n">
        <f aca="false">S398*H398</f>
        <v>0</v>
      </c>
      <c r="U398" s="22"/>
      <c r="V398" s="22"/>
      <c r="W398" s="22"/>
      <c r="X398" s="22"/>
      <c r="Y398" s="22"/>
      <c r="Z398" s="22"/>
      <c r="AA398" s="22"/>
      <c r="AB398" s="22"/>
      <c r="AC398" s="22"/>
      <c r="AD398" s="22"/>
      <c r="AE398" s="22"/>
      <c r="AR398" s="172" t="s">
        <v>891</v>
      </c>
      <c r="AT398" s="172" t="s">
        <v>130</v>
      </c>
      <c r="AU398" s="172" t="s">
        <v>79</v>
      </c>
      <c r="AY398" s="3" t="s">
        <v>127</v>
      </c>
      <c r="BE398" s="173" t="n">
        <f aca="false">IF(N398="základní",J398,0)</f>
        <v>0</v>
      </c>
      <c r="BF398" s="173" t="n">
        <f aca="false">IF(N398="snížená",J398,0)</f>
        <v>0</v>
      </c>
      <c r="BG398" s="173" t="n">
        <f aca="false">IF(N398="zákl. přenesená",J398,0)</f>
        <v>0</v>
      </c>
      <c r="BH398" s="173" t="n">
        <f aca="false">IF(N398="sníž. přenesená",J398,0)</f>
        <v>0</v>
      </c>
      <c r="BI398" s="173" t="n">
        <f aca="false">IF(N398="nulová",J398,0)</f>
        <v>0</v>
      </c>
      <c r="BJ398" s="3" t="s">
        <v>135</v>
      </c>
      <c r="BK398" s="173" t="n">
        <f aca="false">ROUND(I398*H398,2)</f>
        <v>0</v>
      </c>
      <c r="BL398" s="3" t="s">
        <v>891</v>
      </c>
      <c r="BM398" s="172" t="s">
        <v>892</v>
      </c>
    </row>
    <row r="399" s="174" customFormat="true" ht="12.8" hidden="false" customHeight="false" outlineLevel="0" collapsed="false">
      <c r="B399" s="175"/>
      <c r="D399" s="176" t="s">
        <v>137</v>
      </c>
      <c r="E399" s="177"/>
      <c r="F399" s="178" t="s">
        <v>893</v>
      </c>
      <c r="H399" s="179" t="n">
        <v>7</v>
      </c>
      <c r="I399" s="180"/>
      <c r="L399" s="175"/>
      <c r="M399" s="181"/>
      <c r="N399" s="182"/>
      <c r="O399" s="182"/>
      <c r="P399" s="182"/>
      <c r="Q399" s="182"/>
      <c r="R399" s="182"/>
      <c r="S399" s="182"/>
      <c r="T399" s="183"/>
      <c r="AT399" s="177" t="s">
        <v>137</v>
      </c>
      <c r="AU399" s="177" t="s">
        <v>79</v>
      </c>
      <c r="AV399" s="174" t="s">
        <v>135</v>
      </c>
      <c r="AW399" s="174" t="s">
        <v>31</v>
      </c>
      <c r="AX399" s="174" t="s">
        <v>74</v>
      </c>
      <c r="AY399" s="177" t="s">
        <v>127</v>
      </c>
    </row>
    <row r="400" s="184" customFormat="true" ht="12.8" hidden="false" customHeight="false" outlineLevel="0" collapsed="false">
      <c r="B400" s="185"/>
      <c r="D400" s="176" t="s">
        <v>137</v>
      </c>
      <c r="E400" s="186"/>
      <c r="F400" s="187" t="s">
        <v>162</v>
      </c>
      <c r="H400" s="188" t="n">
        <v>7</v>
      </c>
      <c r="I400" s="189"/>
      <c r="L400" s="185"/>
      <c r="M400" s="190"/>
      <c r="N400" s="191"/>
      <c r="O400" s="191"/>
      <c r="P400" s="191"/>
      <c r="Q400" s="191"/>
      <c r="R400" s="191"/>
      <c r="S400" s="191"/>
      <c r="T400" s="192"/>
      <c r="AT400" s="186" t="s">
        <v>137</v>
      </c>
      <c r="AU400" s="186" t="s">
        <v>79</v>
      </c>
      <c r="AV400" s="184" t="s">
        <v>134</v>
      </c>
      <c r="AW400" s="184" t="s">
        <v>31</v>
      </c>
      <c r="AX400" s="184" t="s">
        <v>79</v>
      </c>
      <c r="AY400" s="186" t="s">
        <v>127</v>
      </c>
    </row>
    <row r="401" s="27" customFormat="true" ht="16.5" hidden="false" customHeight="true" outlineLevel="0" collapsed="false">
      <c r="A401" s="22"/>
      <c r="B401" s="160"/>
      <c r="C401" s="161" t="s">
        <v>894</v>
      </c>
      <c r="D401" s="161" t="s">
        <v>130</v>
      </c>
      <c r="E401" s="162" t="s">
        <v>895</v>
      </c>
      <c r="F401" s="163" t="s">
        <v>896</v>
      </c>
      <c r="G401" s="164" t="s">
        <v>890</v>
      </c>
      <c r="H401" s="165" t="n">
        <v>4</v>
      </c>
      <c r="I401" s="166"/>
      <c r="J401" s="167" t="n">
        <f aca="false">ROUND(I401*H401,2)</f>
        <v>0</v>
      </c>
      <c r="K401" s="163" t="s">
        <v>142</v>
      </c>
      <c r="L401" s="23"/>
      <c r="M401" s="168"/>
      <c r="N401" s="169" t="s">
        <v>40</v>
      </c>
      <c r="O401" s="60"/>
      <c r="P401" s="170" t="n">
        <f aca="false">O401*H401</f>
        <v>0</v>
      </c>
      <c r="Q401" s="170" t="n">
        <v>0</v>
      </c>
      <c r="R401" s="170" t="n">
        <f aca="false">Q401*H401</f>
        <v>0</v>
      </c>
      <c r="S401" s="170" t="n">
        <v>0</v>
      </c>
      <c r="T401" s="171" t="n">
        <f aca="false">S401*H401</f>
        <v>0</v>
      </c>
      <c r="U401" s="22"/>
      <c r="V401" s="22"/>
      <c r="W401" s="22"/>
      <c r="X401" s="22"/>
      <c r="Y401" s="22"/>
      <c r="Z401" s="22"/>
      <c r="AA401" s="22"/>
      <c r="AB401" s="22"/>
      <c r="AC401" s="22"/>
      <c r="AD401" s="22"/>
      <c r="AE401" s="22"/>
      <c r="AR401" s="172" t="s">
        <v>891</v>
      </c>
      <c r="AT401" s="172" t="s">
        <v>130</v>
      </c>
      <c r="AU401" s="172" t="s">
        <v>79</v>
      </c>
      <c r="AY401" s="3" t="s">
        <v>127</v>
      </c>
      <c r="BE401" s="173" t="n">
        <f aca="false">IF(N401="základní",J401,0)</f>
        <v>0</v>
      </c>
      <c r="BF401" s="173" t="n">
        <f aca="false">IF(N401="snížená",J401,0)</f>
        <v>0</v>
      </c>
      <c r="BG401" s="173" t="n">
        <f aca="false">IF(N401="zákl. přenesená",J401,0)</f>
        <v>0</v>
      </c>
      <c r="BH401" s="173" t="n">
        <f aca="false">IF(N401="sníž. přenesená",J401,0)</f>
        <v>0</v>
      </c>
      <c r="BI401" s="173" t="n">
        <f aca="false">IF(N401="nulová",J401,0)</f>
        <v>0</v>
      </c>
      <c r="BJ401" s="3" t="s">
        <v>135</v>
      </c>
      <c r="BK401" s="173" t="n">
        <f aca="false">ROUND(I401*H401,2)</f>
        <v>0</v>
      </c>
      <c r="BL401" s="3" t="s">
        <v>891</v>
      </c>
      <c r="BM401" s="172" t="s">
        <v>897</v>
      </c>
    </row>
    <row r="402" s="174" customFormat="true" ht="12.8" hidden="false" customHeight="false" outlineLevel="0" collapsed="false">
      <c r="B402" s="175"/>
      <c r="D402" s="176" t="s">
        <v>137</v>
      </c>
      <c r="E402" s="177"/>
      <c r="F402" s="178" t="s">
        <v>898</v>
      </c>
      <c r="H402" s="179" t="n">
        <v>4</v>
      </c>
      <c r="I402" s="180"/>
      <c r="L402" s="175"/>
      <c r="M402" s="181"/>
      <c r="N402" s="182"/>
      <c r="O402" s="182"/>
      <c r="P402" s="182"/>
      <c r="Q402" s="182"/>
      <c r="R402" s="182"/>
      <c r="S402" s="182"/>
      <c r="T402" s="183"/>
      <c r="AT402" s="177" t="s">
        <v>137</v>
      </c>
      <c r="AU402" s="177" t="s">
        <v>79</v>
      </c>
      <c r="AV402" s="174" t="s">
        <v>135</v>
      </c>
      <c r="AW402" s="174" t="s">
        <v>31</v>
      </c>
      <c r="AX402" s="174" t="s">
        <v>74</v>
      </c>
      <c r="AY402" s="177" t="s">
        <v>127</v>
      </c>
    </row>
    <row r="403" s="184" customFormat="true" ht="12.8" hidden="false" customHeight="false" outlineLevel="0" collapsed="false">
      <c r="B403" s="185"/>
      <c r="D403" s="176" t="s">
        <v>137</v>
      </c>
      <c r="E403" s="186"/>
      <c r="F403" s="187" t="s">
        <v>162</v>
      </c>
      <c r="H403" s="188" t="n">
        <v>4</v>
      </c>
      <c r="I403" s="189"/>
      <c r="L403" s="185"/>
      <c r="M403" s="190"/>
      <c r="N403" s="191"/>
      <c r="O403" s="191"/>
      <c r="P403" s="191"/>
      <c r="Q403" s="191"/>
      <c r="R403" s="191"/>
      <c r="S403" s="191"/>
      <c r="T403" s="192"/>
      <c r="AT403" s="186" t="s">
        <v>137</v>
      </c>
      <c r="AU403" s="186" t="s">
        <v>79</v>
      </c>
      <c r="AV403" s="184" t="s">
        <v>134</v>
      </c>
      <c r="AW403" s="184" t="s">
        <v>31</v>
      </c>
      <c r="AX403" s="184" t="s">
        <v>79</v>
      </c>
      <c r="AY403" s="186" t="s">
        <v>127</v>
      </c>
    </row>
    <row r="404" s="27" customFormat="true" ht="16.5" hidden="false" customHeight="true" outlineLevel="0" collapsed="false">
      <c r="A404" s="22"/>
      <c r="B404" s="160"/>
      <c r="C404" s="161" t="s">
        <v>899</v>
      </c>
      <c r="D404" s="161" t="s">
        <v>130</v>
      </c>
      <c r="E404" s="162" t="s">
        <v>900</v>
      </c>
      <c r="F404" s="163" t="s">
        <v>901</v>
      </c>
      <c r="G404" s="164" t="s">
        <v>890</v>
      </c>
      <c r="H404" s="165" t="n">
        <v>8</v>
      </c>
      <c r="I404" s="166"/>
      <c r="J404" s="167" t="n">
        <f aca="false">ROUND(I404*H404,2)</f>
        <v>0</v>
      </c>
      <c r="K404" s="163" t="s">
        <v>142</v>
      </c>
      <c r="L404" s="23"/>
      <c r="M404" s="168"/>
      <c r="N404" s="169" t="s">
        <v>40</v>
      </c>
      <c r="O404" s="60"/>
      <c r="P404" s="170" t="n">
        <f aca="false">O404*H404</f>
        <v>0</v>
      </c>
      <c r="Q404" s="170" t="n">
        <v>0</v>
      </c>
      <c r="R404" s="170" t="n">
        <f aca="false">Q404*H404</f>
        <v>0</v>
      </c>
      <c r="S404" s="170" t="n">
        <v>0</v>
      </c>
      <c r="T404" s="171" t="n">
        <f aca="false">S404*H404</f>
        <v>0</v>
      </c>
      <c r="U404" s="22"/>
      <c r="V404" s="22"/>
      <c r="W404" s="22"/>
      <c r="X404" s="22"/>
      <c r="Y404" s="22"/>
      <c r="Z404" s="22"/>
      <c r="AA404" s="22"/>
      <c r="AB404" s="22"/>
      <c r="AC404" s="22"/>
      <c r="AD404" s="22"/>
      <c r="AE404" s="22"/>
      <c r="AR404" s="172" t="s">
        <v>891</v>
      </c>
      <c r="AT404" s="172" t="s">
        <v>130</v>
      </c>
      <c r="AU404" s="172" t="s">
        <v>79</v>
      </c>
      <c r="AY404" s="3" t="s">
        <v>127</v>
      </c>
      <c r="BE404" s="173" t="n">
        <f aca="false">IF(N404="základní",J404,0)</f>
        <v>0</v>
      </c>
      <c r="BF404" s="173" t="n">
        <f aca="false">IF(N404="snížená",J404,0)</f>
        <v>0</v>
      </c>
      <c r="BG404" s="173" t="n">
        <f aca="false">IF(N404="zákl. přenesená",J404,0)</f>
        <v>0</v>
      </c>
      <c r="BH404" s="173" t="n">
        <f aca="false">IF(N404="sníž. přenesená",J404,0)</f>
        <v>0</v>
      </c>
      <c r="BI404" s="173" t="n">
        <f aca="false">IF(N404="nulová",J404,0)</f>
        <v>0</v>
      </c>
      <c r="BJ404" s="3" t="s">
        <v>135</v>
      </c>
      <c r="BK404" s="173" t="n">
        <f aca="false">ROUND(I404*H404,2)</f>
        <v>0</v>
      </c>
      <c r="BL404" s="3" t="s">
        <v>891</v>
      </c>
      <c r="BM404" s="172" t="s">
        <v>902</v>
      </c>
    </row>
    <row r="405" s="174" customFormat="true" ht="12.8" hidden="false" customHeight="false" outlineLevel="0" collapsed="false">
      <c r="B405" s="175"/>
      <c r="D405" s="176" t="s">
        <v>137</v>
      </c>
      <c r="E405" s="177"/>
      <c r="F405" s="178" t="s">
        <v>903</v>
      </c>
      <c r="H405" s="179" t="n">
        <v>2</v>
      </c>
      <c r="I405" s="180"/>
      <c r="L405" s="175"/>
      <c r="M405" s="181"/>
      <c r="N405" s="182"/>
      <c r="O405" s="182"/>
      <c r="P405" s="182"/>
      <c r="Q405" s="182"/>
      <c r="R405" s="182"/>
      <c r="S405" s="182"/>
      <c r="T405" s="183"/>
      <c r="AT405" s="177" t="s">
        <v>137</v>
      </c>
      <c r="AU405" s="177" t="s">
        <v>79</v>
      </c>
      <c r="AV405" s="174" t="s">
        <v>135</v>
      </c>
      <c r="AW405" s="174" t="s">
        <v>31</v>
      </c>
      <c r="AX405" s="174" t="s">
        <v>74</v>
      </c>
      <c r="AY405" s="177" t="s">
        <v>127</v>
      </c>
    </row>
    <row r="406" s="174" customFormat="true" ht="12.8" hidden="false" customHeight="false" outlineLevel="0" collapsed="false">
      <c r="B406" s="175"/>
      <c r="D406" s="176" t="s">
        <v>137</v>
      </c>
      <c r="E406" s="177"/>
      <c r="F406" s="178" t="s">
        <v>904</v>
      </c>
      <c r="H406" s="179" t="n">
        <v>6</v>
      </c>
      <c r="I406" s="180"/>
      <c r="L406" s="175"/>
      <c r="M406" s="181"/>
      <c r="N406" s="182"/>
      <c r="O406" s="182"/>
      <c r="P406" s="182"/>
      <c r="Q406" s="182"/>
      <c r="R406" s="182"/>
      <c r="S406" s="182"/>
      <c r="T406" s="183"/>
      <c r="AT406" s="177" t="s">
        <v>137</v>
      </c>
      <c r="AU406" s="177" t="s">
        <v>79</v>
      </c>
      <c r="AV406" s="174" t="s">
        <v>135</v>
      </c>
      <c r="AW406" s="174" t="s">
        <v>31</v>
      </c>
      <c r="AX406" s="174" t="s">
        <v>74</v>
      </c>
      <c r="AY406" s="177" t="s">
        <v>127</v>
      </c>
    </row>
    <row r="407" s="184" customFormat="true" ht="12.8" hidden="false" customHeight="false" outlineLevel="0" collapsed="false">
      <c r="B407" s="185"/>
      <c r="D407" s="176" t="s">
        <v>137</v>
      </c>
      <c r="E407" s="186"/>
      <c r="F407" s="187" t="s">
        <v>162</v>
      </c>
      <c r="H407" s="188" t="n">
        <v>8</v>
      </c>
      <c r="I407" s="189"/>
      <c r="L407" s="185"/>
      <c r="M407" s="190"/>
      <c r="N407" s="191"/>
      <c r="O407" s="191"/>
      <c r="P407" s="191"/>
      <c r="Q407" s="191"/>
      <c r="R407" s="191"/>
      <c r="S407" s="191"/>
      <c r="T407" s="192"/>
      <c r="AT407" s="186" t="s">
        <v>137</v>
      </c>
      <c r="AU407" s="186" t="s">
        <v>79</v>
      </c>
      <c r="AV407" s="184" t="s">
        <v>134</v>
      </c>
      <c r="AW407" s="184" t="s">
        <v>31</v>
      </c>
      <c r="AX407" s="184" t="s">
        <v>79</v>
      </c>
      <c r="AY407" s="186" t="s">
        <v>127</v>
      </c>
    </row>
    <row r="408" s="146" customFormat="true" ht="25.9" hidden="false" customHeight="true" outlineLevel="0" collapsed="false">
      <c r="B408" s="147"/>
      <c r="D408" s="148" t="s">
        <v>73</v>
      </c>
      <c r="E408" s="149" t="s">
        <v>905</v>
      </c>
      <c r="F408" s="149" t="s">
        <v>906</v>
      </c>
      <c r="I408" s="150"/>
      <c r="J408" s="151" t="n">
        <f aca="false">BK408</f>
        <v>0</v>
      </c>
      <c r="L408" s="147"/>
      <c r="M408" s="152"/>
      <c r="N408" s="153"/>
      <c r="O408" s="153"/>
      <c r="P408" s="154" t="n">
        <f aca="false">P409+P411</f>
        <v>0</v>
      </c>
      <c r="Q408" s="153"/>
      <c r="R408" s="154" t="n">
        <f aca="false">R409+R411</f>
        <v>0</v>
      </c>
      <c r="S408" s="153"/>
      <c r="T408" s="155" t="n">
        <f aca="false">T409+T411</f>
        <v>0</v>
      </c>
      <c r="AR408" s="148" t="s">
        <v>155</v>
      </c>
      <c r="AT408" s="156" t="s">
        <v>73</v>
      </c>
      <c r="AU408" s="156" t="s">
        <v>74</v>
      </c>
      <c r="AY408" s="148" t="s">
        <v>127</v>
      </c>
      <c r="BK408" s="157" t="n">
        <f aca="false">BK409+BK411</f>
        <v>0</v>
      </c>
    </row>
    <row r="409" s="146" customFormat="true" ht="22.8" hidden="false" customHeight="true" outlineLevel="0" collapsed="false">
      <c r="B409" s="147"/>
      <c r="D409" s="148" t="s">
        <v>73</v>
      </c>
      <c r="E409" s="158" t="s">
        <v>907</v>
      </c>
      <c r="F409" s="158" t="s">
        <v>908</v>
      </c>
      <c r="I409" s="150"/>
      <c r="J409" s="159" t="n">
        <f aca="false">BK409</f>
        <v>0</v>
      </c>
      <c r="L409" s="147"/>
      <c r="M409" s="152"/>
      <c r="N409" s="153"/>
      <c r="O409" s="153"/>
      <c r="P409" s="154" t="n">
        <f aca="false">P410</f>
        <v>0</v>
      </c>
      <c r="Q409" s="153"/>
      <c r="R409" s="154" t="n">
        <f aca="false">R410</f>
        <v>0</v>
      </c>
      <c r="S409" s="153"/>
      <c r="T409" s="155" t="n">
        <f aca="false">T410</f>
        <v>0</v>
      </c>
      <c r="AR409" s="148" t="s">
        <v>155</v>
      </c>
      <c r="AT409" s="156" t="s">
        <v>73</v>
      </c>
      <c r="AU409" s="156" t="s">
        <v>79</v>
      </c>
      <c r="AY409" s="148" t="s">
        <v>127</v>
      </c>
      <c r="BK409" s="157" t="n">
        <f aca="false">BK410</f>
        <v>0</v>
      </c>
    </row>
    <row r="410" s="27" customFormat="true" ht="16.5" hidden="false" customHeight="true" outlineLevel="0" collapsed="false">
      <c r="A410" s="22"/>
      <c r="B410" s="160"/>
      <c r="C410" s="161" t="s">
        <v>909</v>
      </c>
      <c r="D410" s="161" t="s">
        <v>130</v>
      </c>
      <c r="E410" s="162" t="s">
        <v>910</v>
      </c>
      <c r="F410" s="163" t="s">
        <v>911</v>
      </c>
      <c r="G410" s="164" t="s">
        <v>208</v>
      </c>
      <c r="H410" s="165" t="n">
        <v>1</v>
      </c>
      <c r="I410" s="166"/>
      <c r="J410" s="167" t="n">
        <f aca="false">ROUND(I410*H410,2)</f>
        <v>0</v>
      </c>
      <c r="K410" s="163" t="s">
        <v>142</v>
      </c>
      <c r="L410" s="23"/>
      <c r="M410" s="168"/>
      <c r="N410" s="169" t="s">
        <v>40</v>
      </c>
      <c r="O410" s="60"/>
      <c r="P410" s="170" t="n">
        <f aca="false">O410*H410</f>
        <v>0</v>
      </c>
      <c r="Q410" s="170" t="n">
        <v>0</v>
      </c>
      <c r="R410" s="170" t="n">
        <f aca="false">Q410*H410</f>
        <v>0</v>
      </c>
      <c r="S410" s="170" t="n">
        <v>0</v>
      </c>
      <c r="T410" s="171" t="n">
        <f aca="false">S410*H410</f>
        <v>0</v>
      </c>
      <c r="U410" s="22"/>
      <c r="V410" s="22"/>
      <c r="W410" s="22"/>
      <c r="X410" s="22"/>
      <c r="Y410" s="22"/>
      <c r="Z410" s="22"/>
      <c r="AA410" s="22"/>
      <c r="AB410" s="22"/>
      <c r="AC410" s="22"/>
      <c r="AD410" s="22"/>
      <c r="AE410" s="22"/>
      <c r="AR410" s="172" t="s">
        <v>912</v>
      </c>
      <c r="AT410" s="172" t="s">
        <v>130</v>
      </c>
      <c r="AU410" s="172" t="s">
        <v>135</v>
      </c>
      <c r="AY410" s="3" t="s">
        <v>127</v>
      </c>
      <c r="BE410" s="173" t="n">
        <f aca="false">IF(N410="základní",J410,0)</f>
        <v>0</v>
      </c>
      <c r="BF410" s="173" t="n">
        <f aca="false">IF(N410="snížená",J410,0)</f>
        <v>0</v>
      </c>
      <c r="BG410" s="173" t="n">
        <f aca="false">IF(N410="zákl. přenesená",J410,0)</f>
        <v>0</v>
      </c>
      <c r="BH410" s="173" t="n">
        <f aca="false">IF(N410="sníž. přenesená",J410,0)</f>
        <v>0</v>
      </c>
      <c r="BI410" s="173" t="n">
        <f aca="false">IF(N410="nulová",J410,0)</f>
        <v>0</v>
      </c>
      <c r="BJ410" s="3" t="s">
        <v>135</v>
      </c>
      <c r="BK410" s="173" t="n">
        <f aca="false">ROUND(I410*H410,2)</f>
        <v>0</v>
      </c>
      <c r="BL410" s="3" t="s">
        <v>912</v>
      </c>
      <c r="BM410" s="172" t="s">
        <v>913</v>
      </c>
    </row>
    <row r="411" s="146" customFormat="true" ht="22.8" hidden="false" customHeight="true" outlineLevel="0" collapsed="false">
      <c r="B411" s="147"/>
      <c r="D411" s="148" t="s">
        <v>73</v>
      </c>
      <c r="E411" s="158" t="s">
        <v>914</v>
      </c>
      <c r="F411" s="158" t="s">
        <v>915</v>
      </c>
      <c r="I411" s="150"/>
      <c r="J411" s="159" t="n">
        <f aca="false">BK411</f>
        <v>0</v>
      </c>
      <c r="L411" s="147"/>
      <c r="M411" s="152"/>
      <c r="N411" s="153"/>
      <c r="O411" s="153"/>
      <c r="P411" s="154" t="n">
        <f aca="false">P412</f>
        <v>0</v>
      </c>
      <c r="Q411" s="153"/>
      <c r="R411" s="154" t="n">
        <f aca="false">R412</f>
        <v>0</v>
      </c>
      <c r="S411" s="153"/>
      <c r="T411" s="155" t="n">
        <f aca="false">T412</f>
        <v>0</v>
      </c>
      <c r="AR411" s="148" t="s">
        <v>155</v>
      </c>
      <c r="AT411" s="156" t="s">
        <v>73</v>
      </c>
      <c r="AU411" s="156" t="s">
        <v>79</v>
      </c>
      <c r="AY411" s="148" t="s">
        <v>127</v>
      </c>
      <c r="BK411" s="157" t="n">
        <f aca="false">BK412</f>
        <v>0</v>
      </c>
    </row>
    <row r="412" s="27" customFormat="true" ht="16.5" hidden="false" customHeight="true" outlineLevel="0" collapsed="false">
      <c r="A412" s="22"/>
      <c r="B412" s="160"/>
      <c r="C412" s="161" t="s">
        <v>916</v>
      </c>
      <c r="D412" s="161" t="s">
        <v>130</v>
      </c>
      <c r="E412" s="162" t="s">
        <v>917</v>
      </c>
      <c r="F412" s="163" t="s">
        <v>918</v>
      </c>
      <c r="G412" s="164" t="s">
        <v>208</v>
      </c>
      <c r="H412" s="165" t="n">
        <v>1</v>
      </c>
      <c r="I412" s="166"/>
      <c r="J412" s="167" t="n">
        <f aca="false">ROUND(I412*H412,2)</f>
        <v>0</v>
      </c>
      <c r="K412" s="163" t="s">
        <v>142</v>
      </c>
      <c r="L412" s="23"/>
      <c r="M412" s="204"/>
      <c r="N412" s="205" t="s">
        <v>40</v>
      </c>
      <c r="O412" s="206"/>
      <c r="P412" s="207" t="n">
        <f aca="false">O412*H412</f>
        <v>0</v>
      </c>
      <c r="Q412" s="207" t="n">
        <v>0</v>
      </c>
      <c r="R412" s="207" t="n">
        <f aca="false">Q412*H412</f>
        <v>0</v>
      </c>
      <c r="S412" s="207" t="n">
        <v>0</v>
      </c>
      <c r="T412" s="208" t="n">
        <f aca="false">S412*H412</f>
        <v>0</v>
      </c>
      <c r="U412" s="22"/>
      <c r="V412" s="22"/>
      <c r="W412" s="22"/>
      <c r="X412" s="22"/>
      <c r="Y412" s="22"/>
      <c r="Z412" s="22"/>
      <c r="AA412" s="22"/>
      <c r="AB412" s="22"/>
      <c r="AC412" s="22"/>
      <c r="AD412" s="22"/>
      <c r="AE412" s="22"/>
      <c r="AR412" s="172" t="s">
        <v>912</v>
      </c>
      <c r="AT412" s="172" t="s">
        <v>130</v>
      </c>
      <c r="AU412" s="172" t="s">
        <v>135</v>
      </c>
      <c r="AY412" s="3" t="s">
        <v>127</v>
      </c>
      <c r="BE412" s="173" t="n">
        <f aca="false">IF(N412="základní",J412,0)</f>
        <v>0</v>
      </c>
      <c r="BF412" s="173" t="n">
        <f aca="false">IF(N412="snížená",J412,0)</f>
        <v>0</v>
      </c>
      <c r="BG412" s="173" t="n">
        <f aca="false">IF(N412="zákl. přenesená",J412,0)</f>
        <v>0</v>
      </c>
      <c r="BH412" s="173" t="n">
        <f aca="false">IF(N412="sníž. přenesená",J412,0)</f>
        <v>0</v>
      </c>
      <c r="BI412" s="173" t="n">
        <f aca="false">IF(N412="nulová",J412,0)</f>
        <v>0</v>
      </c>
      <c r="BJ412" s="3" t="s">
        <v>135</v>
      </c>
      <c r="BK412" s="173" t="n">
        <f aca="false">ROUND(I412*H412,2)</f>
        <v>0</v>
      </c>
      <c r="BL412" s="3" t="s">
        <v>912</v>
      </c>
      <c r="BM412" s="172" t="s">
        <v>919</v>
      </c>
    </row>
    <row r="413" s="27" customFormat="true" ht="6.95" hidden="false" customHeight="true" outlineLevel="0" collapsed="false">
      <c r="A413" s="22"/>
      <c r="B413" s="44"/>
      <c r="C413" s="45"/>
      <c r="D413" s="45"/>
      <c r="E413" s="45"/>
      <c r="F413" s="45"/>
      <c r="G413" s="45"/>
      <c r="H413" s="45"/>
      <c r="I413" s="45"/>
      <c r="J413" s="45"/>
      <c r="K413" s="45"/>
      <c r="L413" s="23"/>
      <c r="M413" s="22"/>
      <c r="O413" s="22"/>
      <c r="P413" s="22"/>
      <c r="Q413" s="22"/>
      <c r="R413" s="22"/>
      <c r="S413" s="22"/>
      <c r="T413" s="22"/>
      <c r="U413" s="22"/>
      <c r="V413" s="22"/>
      <c r="W413" s="22"/>
      <c r="X413" s="22"/>
      <c r="Y413" s="22"/>
      <c r="Z413" s="22"/>
      <c r="AA413" s="22"/>
      <c r="AB413" s="22"/>
      <c r="AC413" s="22"/>
      <c r="AD413" s="22"/>
      <c r="AE413" s="22"/>
    </row>
  </sheetData>
  <autoFilter ref="C136:K412"/>
  <mergeCells count="6">
    <mergeCell ref="L2:V2"/>
    <mergeCell ref="E7:H7"/>
    <mergeCell ref="E16:H16"/>
    <mergeCell ref="E25:H25"/>
    <mergeCell ref="E85:H85"/>
    <mergeCell ref="E129:H129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LibreOffice/7.6.4.1$Windows_X86_64 LibreOffice_project/e19e193f88cd6c0525a17fb7a176ed8e6a3e2aa1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2024-04-28T12:57:36Z</dcterms:created>
  <dc:creator>DESKTOP-VKVVR07\Eva</dc:creator>
  <dc:description/>
  <dc:language>cs-CZ</dc:language>
  <cp:lastModifiedBy/>
  <dcterms:modified xsi:type="dcterms:W3CDTF">2024-04-28T15:02:10Z</dcterms:modified>
  <cp:revision>1</cp:revision>
  <dc:subject/>
  <dc:title/>
</cp:coreProperties>
</file>